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12"/>
  <workbookPr/>
  <mc:AlternateContent xmlns:mc="http://schemas.openxmlformats.org/markup-compatibility/2006">
    <mc:Choice Requires="x15">
      <x15ac:absPath xmlns:x15ac="http://schemas.microsoft.com/office/spreadsheetml/2010/11/ac" url="https://poleemploi.sharepoint.com/sites/BRE-DR-DAFG-ServiceAMA/Documents partages/Service AMA/_Service AMA/3-S4/6-MARCHES DEL/MG_2026_Nettoyage locaux/01_DCE/DCE Nettoyage/Lot 6_Nettoyage_Entreprise ordinaire/"/>
    </mc:Choice>
  </mc:AlternateContent>
  <xr:revisionPtr revIDLastSave="180" documentId="11_83C81AF76EF1D04BBC850B7E4E5ADC38022A78CD" xr6:coauthVersionLast="47" xr6:coauthVersionMax="47" xr10:uidLastSave="{77B49670-F830-4A64-85C6-736C0C1E1B7A}"/>
  <bookViews>
    <workbookView xWindow="28680" yWindow="1605" windowWidth="29040" windowHeight="15840" xr2:uid="{00000000-000D-0000-FFFF-FFFF00000000}"/>
  </bookViews>
  <sheets>
    <sheet name="BP " sheetId="4" r:id="rId1"/>
    <sheet name="DQE" sheetId="5" r:id="rId2"/>
    <sheet name="Suivi sites " sheetId="6" r:id="rId3"/>
  </sheets>
  <definedNames>
    <definedName name="_xlnm.Print_Titles" localSheetId="0">'BP '!$1:$2</definedName>
    <definedName name="_xlnm.Print_Titles" localSheetId="1">DQE!$1:$2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6" i="6" l="1"/>
  <c r="G17" i="6"/>
  <c r="G18" i="6"/>
  <c r="G19" i="6"/>
  <c r="G20" i="6"/>
  <c r="G21" i="6"/>
  <c r="G22" i="6"/>
  <c r="G23" i="6"/>
  <c r="G24" i="6"/>
  <c r="G25" i="6"/>
  <c r="G26" i="6"/>
  <c r="G27" i="6"/>
  <c r="G28" i="6"/>
  <c r="G29" i="6"/>
  <c r="G30" i="6"/>
  <c r="G31" i="6"/>
  <c r="G32" i="6"/>
  <c r="G33" i="6"/>
  <c r="G34" i="6"/>
  <c r="G35" i="6"/>
  <c r="G36" i="6"/>
  <c r="G37" i="6"/>
  <c r="G38" i="6"/>
  <c r="G39" i="6"/>
  <c r="G40" i="6"/>
  <c r="G41" i="6"/>
  <c r="G42" i="6"/>
  <c r="G43" i="6"/>
  <c r="G44" i="6"/>
  <c r="G45" i="6"/>
  <c r="G46" i="6"/>
  <c r="G47" i="6"/>
  <c r="G48" i="6"/>
  <c r="G49" i="6"/>
  <c r="G50" i="6"/>
  <c r="G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15" i="6"/>
  <c r="E15" i="6"/>
  <c r="F3" i="6"/>
  <c r="F2" i="6"/>
  <c r="F1" i="6"/>
  <c r="F7" i="6" l="1"/>
  <c r="F6" i="6"/>
  <c r="F5" i="6"/>
  <c r="E34" i="6" l="1"/>
  <c r="E45" i="6"/>
  <c r="E48" i="6"/>
  <c r="E32" i="6"/>
  <c r="E16" i="6"/>
  <c r="E35" i="6"/>
  <c r="E43" i="6"/>
  <c r="E29" i="6"/>
  <c r="E17" i="6"/>
  <c r="E36" i="6"/>
  <c r="E46" i="6"/>
  <c r="E18" i="6"/>
  <c r="E37" i="6"/>
  <c r="E47" i="6"/>
  <c r="E19" i="6"/>
  <c r="E39" i="6"/>
  <c r="E44" i="6"/>
  <c r="E20" i="6"/>
  <c r="E40" i="6"/>
  <c r="E28" i="6"/>
  <c r="E31" i="6"/>
  <c r="E21" i="6"/>
  <c r="E41" i="6"/>
  <c r="E30" i="6"/>
  <c r="E22" i="6"/>
  <c r="E33" i="6"/>
  <c r="E26" i="6"/>
  <c r="E27" i="6"/>
  <c r="E33" i="5" l="1"/>
  <c r="E20" i="5"/>
  <c r="F20" i="5"/>
  <c r="I20" i="5"/>
  <c r="E39" i="5"/>
  <c r="E38" i="5"/>
  <c r="E37" i="5"/>
  <c r="E36" i="5"/>
  <c r="E35" i="5"/>
  <c r="E34" i="5"/>
  <c r="E32" i="5"/>
  <c r="E31" i="5"/>
  <c r="E30" i="5"/>
  <c r="E29" i="5"/>
  <c r="E28" i="5"/>
  <c r="E27" i="5"/>
  <c r="E26" i="5"/>
  <c r="E25" i="5"/>
  <c r="E24" i="5"/>
  <c r="E22" i="5"/>
  <c r="E21" i="5"/>
  <c r="E19" i="5"/>
  <c r="G33" i="5"/>
  <c r="G32" i="5"/>
  <c r="G31" i="5"/>
  <c r="G30" i="5"/>
  <c r="G29" i="5"/>
  <c r="G28" i="5"/>
  <c r="G27" i="5"/>
  <c r="C5" i="5" l="1"/>
  <c r="F18" i="5"/>
  <c r="E18" i="5"/>
  <c r="E44" i="5"/>
  <c r="A14" i="5"/>
  <c r="A13" i="5"/>
  <c r="D19" i="5" l="1"/>
  <c r="C8" i="5" l="1"/>
  <c r="C7" i="5"/>
  <c r="C10" i="5"/>
  <c r="F37" i="4"/>
  <c r="F36" i="4"/>
  <c r="F35" i="4"/>
  <c r="F34" i="4"/>
  <c r="F33" i="4"/>
  <c r="F32" i="4"/>
  <c r="F31" i="4"/>
  <c r="F30" i="4"/>
  <c r="F29" i="4"/>
  <c r="F28" i="4"/>
  <c r="F27" i="4"/>
  <c r="F26" i="4"/>
  <c r="F25" i="4"/>
  <c r="F24" i="4"/>
  <c r="F23" i="4"/>
  <c r="F22" i="4"/>
  <c r="F19" i="4"/>
  <c r="F18" i="4"/>
  <c r="F17" i="4"/>
  <c r="F44" i="5" s="1"/>
  <c r="F16" i="4"/>
  <c r="F26" i="5" l="1"/>
  <c r="I26" i="5" s="1"/>
  <c r="F31" i="5"/>
  <c r="I31" i="5" s="1"/>
  <c r="F34" i="5"/>
  <c r="I34" i="5" s="1"/>
  <c r="F36" i="5"/>
  <c r="I36" i="5" s="1"/>
  <c r="F39" i="5"/>
  <c r="I39" i="5" s="1"/>
  <c r="F19" i="5"/>
  <c r="I19" i="5" s="1"/>
  <c r="F32" i="5"/>
  <c r="I32" i="5" s="1"/>
  <c r="F37" i="5"/>
  <c r="I37" i="5" s="1"/>
  <c r="F21" i="5"/>
  <c r="I21" i="5" s="1"/>
  <c r="F24" i="5"/>
  <c r="I24" i="5" s="1"/>
  <c r="F27" i="5"/>
  <c r="I27" i="5" s="1"/>
  <c r="F29" i="5"/>
  <c r="I29" i="5" s="1"/>
  <c r="F33" i="5"/>
  <c r="I33" i="5" s="1"/>
  <c r="F38" i="5"/>
  <c r="I38" i="5" s="1"/>
  <c r="F22" i="5"/>
  <c r="I22" i="5" s="1"/>
  <c r="F25" i="5"/>
  <c r="I25" i="5" s="1"/>
  <c r="F28" i="5"/>
  <c r="I28" i="5" s="1"/>
  <c r="F30" i="5"/>
  <c r="I30" i="5" s="1"/>
  <c r="F35" i="5"/>
  <c r="I35" i="5" s="1"/>
  <c r="I40" i="5" l="1"/>
  <c r="E23" i="6"/>
  <c r="E42" i="6"/>
  <c r="E25" i="6"/>
  <c r="E50" i="6"/>
  <c r="E24" i="6"/>
  <c r="E49" i="6"/>
  <c r="E38"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GOMINON Julie</author>
  </authors>
  <commentList>
    <comment ref="A19" authorId="0" shapeId="0" xr:uid="{00000000-0006-0000-0100-000002000000}">
      <text>
        <r>
          <rPr>
            <b/>
            <sz val="9"/>
            <color indexed="81"/>
            <rFont val="Tahoma"/>
            <family val="2"/>
          </rPr>
          <t>GOMINON Julie:</t>
        </r>
        <r>
          <rPr>
            <sz val="9"/>
            <color indexed="81"/>
            <rFont val="Tahoma"/>
            <family val="2"/>
          </rPr>
          <t xml:space="preserve">
"y compris la gestion des déchets" </t>
        </r>
      </text>
    </comment>
    <comment ref="A44" authorId="0" shapeId="0" xr:uid="{00000000-0006-0000-0100-000003000000}">
      <text>
        <r>
          <rPr>
            <b/>
            <sz val="9"/>
            <color indexed="81"/>
            <rFont val="Tahoma"/>
            <family val="2"/>
          </rPr>
          <t>GOMINON Julie:</t>
        </r>
        <r>
          <rPr>
            <sz val="9"/>
            <color indexed="81"/>
            <rFont val="Tahoma"/>
            <family val="2"/>
          </rPr>
          <t xml:space="preserve">
"gestion des déchets" a supprimer si nécessaire par la région </t>
        </r>
      </text>
    </comment>
  </commentList>
</comments>
</file>

<file path=xl/sharedStrings.xml><?xml version="1.0" encoding="utf-8"?>
<sst xmlns="http://schemas.openxmlformats.org/spreadsheetml/2006/main" count="231" uniqueCount="128">
  <si>
    <t>BORDEREAU DES PRIX
Marche de prestations de services ayant pour objet le nettoyage  des locaux, la fourniture des consommables sanitaires et l’évacuation des déchets, et/ou le nettoyage de la vitreriede la Direction régionale Bretagne  de France Travail »</t>
  </si>
  <si>
    <t>Numéro de consultation : 2508-MA-AO-15</t>
  </si>
  <si>
    <r>
      <rPr>
        <b/>
        <sz val="10"/>
        <color rgb="FF000000"/>
        <rFont val="Arial"/>
        <family val="2"/>
      </rPr>
      <t xml:space="preserve">Le candidat doit compléter uniquement les cases de couleur bleue
</t>
    </r>
    <r>
      <rPr>
        <b/>
        <sz val="10"/>
        <color rgb="FFFF0000"/>
        <rFont val="Arial"/>
        <family val="2"/>
      </rPr>
      <t>Merci de transmettre ce document aux formats excel et pdf</t>
    </r>
  </si>
  <si>
    <t xml:space="preserve">Intitulé et n° de lot  </t>
  </si>
  <si>
    <t>Lot n°6: nettoyage des locaux, de la vitrerie ainsi que la fourniture des consommables sanitaires et l’évacuation des déchets des sites du département d’Ille et Vilaine, des Cotes d’Armor, du Finister nord, Douarnenez, Pont l’Abbé, Concarneau, Quimperlé, Lorient ville et marine et Vannes ouest et est</t>
  </si>
  <si>
    <t>Raison ou dénomination sociale</t>
  </si>
  <si>
    <t xml:space="preserve">Siret du candidat </t>
  </si>
  <si>
    <t>Taux de TVA(%)</t>
  </si>
  <si>
    <t xml:space="preserve">Les prix comprennent les prestations détaillées au CCFT. </t>
  </si>
  <si>
    <t xml:space="preserve">Les prix doivent être présentés avec deux chiffres après la virgule (art 4,1 du contrat) </t>
  </si>
  <si>
    <t xml:space="preserve">Prix en € HT </t>
  </si>
  <si>
    <t xml:space="preserve">Prix en € TTC </t>
  </si>
  <si>
    <t xml:space="preserve">PRESTATIONS COURANTES DE NETTOYAGE  (y compris la gestion des déchets) </t>
  </si>
  <si>
    <t xml:space="preserve">Prix forfaitaire annuel / m² </t>
  </si>
  <si>
    <t xml:space="preserve">F1 A </t>
  </si>
  <si>
    <t xml:space="preserve">NETTOYAGE EN TEMPS NORMAL (hors crise sanitaire) </t>
  </si>
  <si>
    <t>F1 B</t>
  </si>
  <si>
    <t xml:space="preserve">NETTOYAGE EN TEMPS DE CRISE SANITAIRE  </t>
  </si>
  <si>
    <t xml:space="preserve">PRESTATIONS COURANTES DE VITRERIE </t>
  </si>
  <si>
    <t>F2</t>
  </si>
  <si>
    <t xml:space="preserve">VITRERIE </t>
  </si>
  <si>
    <t xml:space="preserve">PRESTATIONS COURANTES CONSOMMABLES  ( y compris des matériels de distribution) </t>
  </si>
  <si>
    <t xml:space="preserve">Prix forfaitaire annuel / agent </t>
  </si>
  <si>
    <t xml:space="preserve">F3 </t>
  </si>
  <si>
    <t xml:space="preserve">CONSOMMABLES (y compris matériels de distribution) </t>
  </si>
  <si>
    <t xml:space="preserve">PRESTATIONS PONCTUELLES </t>
  </si>
  <si>
    <t xml:space="preserve">Prix m² de la prestation </t>
  </si>
  <si>
    <t>UO5</t>
  </si>
  <si>
    <t>Décapage des sols thermoplastiques</t>
  </si>
  <si>
    <t>UO6</t>
  </si>
  <si>
    <t>Shampoing des sols en moquette</t>
  </si>
  <si>
    <t>UO7</t>
  </si>
  <si>
    <t>Shampoing et traitement antiacariens des moquettes</t>
  </si>
  <si>
    <t>UO9</t>
  </si>
  <si>
    <t>Aspiration à sec des faux plafonds</t>
  </si>
  <si>
    <t>UO10</t>
  </si>
  <si>
    <t>Nettoyage des faux plafonds</t>
  </si>
  <si>
    <t>UO13</t>
  </si>
  <si>
    <t>Désinfection des locaux</t>
  </si>
  <si>
    <t>UO14</t>
  </si>
  <si>
    <t>Désinsectisation</t>
  </si>
  <si>
    <t>UO15</t>
  </si>
  <si>
    <t>Dératisation</t>
  </si>
  <si>
    <t xml:space="preserve">Prix par siège </t>
  </si>
  <si>
    <t>UO16</t>
  </si>
  <si>
    <t>Shampoing et enlèvement des tâches des sièges en tissu</t>
  </si>
  <si>
    <t>UO17</t>
  </si>
  <si>
    <t>Aspiration en profondeur des sièges en tissu</t>
  </si>
  <si>
    <t xml:space="preserve">Prix par véhicule </t>
  </si>
  <si>
    <t>UO19</t>
  </si>
  <si>
    <t>Nettoyage intérieur de véhicule</t>
  </si>
  <si>
    <t xml:space="preserve">Prix par heure </t>
  </si>
  <si>
    <t>UO22</t>
  </si>
  <si>
    <t xml:space="preserve">lessivage des portes </t>
  </si>
  <si>
    <t>UO23</t>
  </si>
  <si>
    <t>Nettoyage comprenant l'ensemble des prestations d'entretien courant (de fréquence quotidienne à hebdomadaire), notamment lors d'opérations liées aux travaux et déménagement</t>
  </si>
  <si>
    <t>UO24</t>
  </si>
  <si>
    <t>Nettoyage de graffitis sur façade externe</t>
  </si>
  <si>
    <t>UO25</t>
  </si>
  <si>
    <t>Aspiration d'eau - nettoyage des sols suite à inondation</t>
  </si>
  <si>
    <t>UO27</t>
  </si>
  <si>
    <t>Nébullisation avec produit adapté à la situation</t>
  </si>
  <si>
    <t>DQE
Marche de prestations de services ayant pour objet le nettoyage  des locaux, la fourniture des consommables sanitaires et l’évacuation des déchets, et/ou le nettoyage de la vitrerie de la Direction régionale Bretagne de France Travail</t>
  </si>
  <si>
    <t xml:space="preserve">Le candidat ne doit en aucun cas modifier ce présent onglet. </t>
  </si>
  <si>
    <t>Taux de TVA</t>
  </si>
  <si>
    <t xml:space="preserve">Comme indiqué à l'article VI.2 du Règlement de consultation : 50% pour le prix dont 40% seront appréciés sur Détail quantitatif estimatif (DQE) hors crise sanitaire et visible et 10% sur la base du prix forfaitaire des prestations courantes de nettoyage. </t>
  </si>
  <si>
    <t xml:space="preserve">50% pour le prix dont 40% pour le montant du DQE hors crise sanitaire ci-dessous : </t>
  </si>
  <si>
    <t xml:space="preserve">QUANTITE </t>
  </si>
  <si>
    <t xml:space="preserve">UNITE DE LA QUANTITE </t>
  </si>
  <si>
    <t xml:space="preserve">TOTAL en € TTC </t>
  </si>
  <si>
    <t xml:space="preserve">PRESTATIONS COURANTES DE NETTOYAGE (y compris la gestion des déchets) </t>
  </si>
  <si>
    <t xml:space="preserve">m² </t>
  </si>
  <si>
    <t xml:space="preserve">agents </t>
  </si>
  <si>
    <r>
      <rPr>
        <b/>
        <sz val="10"/>
        <color rgb="FF000000"/>
        <rFont val="Arial"/>
        <family val="2"/>
      </rPr>
      <t>Décapage des sols thermoplastiques</t>
    </r>
    <r>
      <rPr>
        <sz val="10"/>
        <color rgb="FFFF0000"/>
        <rFont val="Arial"/>
        <family val="2"/>
      </rPr>
      <t xml:space="preserve"> </t>
    </r>
  </si>
  <si>
    <r>
      <rPr>
        <b/>
        <sz val="10"/>
        <color rgb="FF000000"/>
        <rFont val="Arial"/>
        <family val="2"/>
      </rPr>
      <t>Aspiration à sec des faux plafonds</t>
    </r>
    <r>
      <rPr>
        <b/>
        <sz val="10"/>
        <color rgb="FFFF0000"/>
        <rFont val="Arial"/>
        <family val="2"/>
      </rPr>
      <t xml:space="preserve"> </t>
    </r>
  </si>
  <si>
    <t>sièges</t>
  </si>
  <si>
    <t xml:space="preserve">sièges </t>
  </si>
  <si>
    <t xml:space="preserve">véhicules </t>
  </si>
  <si>
    <t>heures/an</t>
  </si>
  <si>
    <t xml:space="preserve">50% pour le prix dont 10 % sur la base du prix forfaitaire en cas de crise sanitaire : </t>
  </si>
  <si>
    <t>VITRERIE</t>
  </si>
  <si>
    <t xml:space="preserve">Prix forfaitaire mensuel / m² </t>
  </si>
  <si>
    <t>VITRERIE  (cloisons et portes vitrées)</t>
  </si>
  <si>
    <t xml:space="preserve">Prix forfaitaire mensuel / agent </t>
  </si>
  <si>
    <t>NOM DU SITE</t>
  </si>
  <si>
    <t>EFFECTIF PRESENT MOYEN SUR LE SITE au 15/03</t>
  </si>
  <si>
    <t>SURFACE A NETTOYER (m² selon déf. art 2.2 du CCFT)</t>
  </si>
  <si>
    <t>Surface vitrerie m²</t>
  </si>
  <si>
    <t>Prix mensuel en € HT</t>
  </si>
  <si>
    <t xml:space="preserve">Nettoyage </t>
  </si>
  <si>
    <t>Vitrerie</t>
  </si>
  <si>
    <t>Consommables</t>
  </si>
  <si>
    <t>DINAN</t>
  </si>
  <si>
    <t>GUINGAMP</t>
  </si>
  <si>
    <t>LAMBALLE</t>
  </si>
  <si>
    <t>LOUDEAC</t>
  </si>
  <si>
    <t>ST BRIEUC OUEST</t>
  </si>
  <si>
    <t xml:space="preserve"> DT22 ST BRIEUC OUEST</t>
  </si>
  <si>
    <t>ST BRIEUC SUD</t>
  </si>
  <si>
    <t>BREST EUROPE</t>
  </si>
  <si>
    <t>BREST IROISE</t>
  </si>
  <si>
    <t>BREST MARINE</t>
  </si>
  <si>
    <t>DT 29</t>
  </si>
  <si>
    <t>CARHAIX</t>
  </si>
  <si>
    <t>CONCARNEAU</t>
  </si>
  <si>
    <t>DOUARNENEZ</t>
  </si>
  <si>
    <t>LANDERNEAU</t>
  </si>
  <si>
    <t>MORLAIX</t>
  </si>
  <si>
    <t>PONT L'ABBE</t>
  </si>
  <si>
    <t>QUIMPERLE</t>
  </si>
  <si>
    <t>COMBOURG</t>
  </si>
  <si>
    <t>FOUGERES</t>
  </si>
  <si>
    <t>ST MALO</t>
  </si>
  <si>
    <t>RENNES DR LEON</t>
  </si>
  <si>
    <t>RENNES DR DUPONT</t>
  </si>
  <si>
    <t xml:space="preserve">DT 35 Pavillon </t>
  </si>
  <si>
    <t>RENNES DPSR</t>
  </si>
  <si>
    <t>RENNES SOLFERINO</t>
  </si>
  <si>
    <t>RENNES CENTRE</t>
  </si>
  <si>
    <t>RENNES EST</t>
  </si>
  <si>
    <t>RENNES NORD</t>
  </si>
  <si>
    <t>RENNES OUEST</t>
  </si>
  <si>
    <t>RENNES SUD</t>
  </si>
  <si>
    <t>LORIENT MARINE</t>
  </si>
  <si>
    <t>LORIENT VILLE</t>
  </si>
  <si>
    <t>VANNES EST</t>
  </si>
  <si>
    <t xml:space="preserve">VANNES OUEST </t>
  </si>
  <si>
    <t>DT 56 Vannes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</si>
</sst>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164" formatCode="_-* #,##0.00\ _€_-;\-* #,##0.00\ _€_-;_-* &quot;-&quot;??\ _€_-;_-@_-"/>
    <numFmt numFmtId="165" formatCode="_-* #,##0.00\ [$€]_-;\-* #,##0.00\ [$€]_-;_-* &quot;-&quot;??\ [$€]_-;_-@_-"/>
    <numFmt numFmtId="166" formatCode="#,##0.00\ [$€-1];\-#,##0.00\ [$€-1]"/>
    <numFmt numFmtId="167" formatCode="_-* #,##0.00\ [$€-1]_-;\-* #,##0.00\ [$€-1]_-;_-* &quot;-&quot;??\ [$€-1]_-;_-@_-"/>
    <numFmt numFmtId="168" formatCode="_-* #,##0\ _€_-;\-* #,##0\ _€_-;_-* &quot;-&quot;??\ _€_-;_-@_-"/>
    <numFmt numFmtId="169" formatCode="#,##0.00\ _€"/>
    <numFmt numFmtId="170" formatCode="##0&quot; m²&quot;"/>
  </numFmts>
  <fonts count="44">
    <font>
      <sz val="10"/>
      <name val="Arial"/>
    </font>
    <font>
      <sz val="10"/>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0"/>
      <name val="Arial"/>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1"/>
      <color indexed="8"/>
      <name val="Arial"/>
      <family val="2"/>
    </font>
    <font>
      <sz val="11"/>
      <name val="Arial"/>
      <family val="2"/>
    </font>
    <font>
      <b/>
      <sz val="12"/>
      <color indexed="8"/>
      <name val="Arial"/>
      <family val="2"/>
    </font>
    <font>
      <b/>
      <sz val="11"/>
      <color indexed="8"/>
      <name val="Arial"/>
      <family val="2"/>
    </font>
    <font>
      <b/>
      <sz val="11"/>
      <name val="Arial"/>
      <family val="2"/>
    </font>
    <font>
      <b/>
      <sz val="10"/>
      <name val="Arial"/>
      <family val="2"/>
    </font>
    <font>
      <b/>
      <sz val="10"/>
      <color indexed="8"/>
      <name val="Arial"/>
      <family val="2"/>
    </font>
    <font>
      <sz val="11"/>
      <color theme="1"/>
      <name val="Calibri"/>
      <family val="2"/>
      <scheme val="minor"/>
    </font>
    <font>
      <b/>
      <sz val="12"/>
      <color theme="0"/>
      <name val="Arial"/>
      <family val="2"/>
    </font>
    <font>
      <sz val="12"/>
      <color indexed="8"/>
      <name val="Arial"/>
      <family val="2"/>
    </font>
    <font>
      <b/>
      <sz val="16"/>
      <name val="Arial"/>
      <family val="2"/>
    </font>
    <font>
      <b/>
      <sz val="16"/>
      <color rgb="FFFF0000"/>
      <name val="Arial"/>
      <family val="2"/>
    </font>
    <font>
      <sz val="10"/>
      <name val="Arial"/>
      <family val="2"/>
    </font>
    <font>
      <sz val="9"/>
      <color indexed="81"/>
      <name val="Tahoma"/>
      <family val="2"/>
    </font>
    <font>
      <b/>
      <sz val="9"/>
      <color indexed="81"/>
      <name val="Tahoma"/>
      <family val="2"/>
    </font>
    <font>
      <b/>
      <sz val="14"/>
      <color indexed="8"/>
      <name val="Arial"/>
      <family val="2"/>
    </font>
    <font>
      <b/>
      <u/>
      <sz val="14"/>
      <color indexed="8"/>
      <name val="Arial"/>
      <family val="2"/>
    </font>
    <font>
      <sz val="13.5"/>
      <color rgb="FF000000"/>
      <name val="Times New Roman"/>
      <family val="1"/>
    </font>
    <font>
      <b/>
      <sz val="10"/>
      <color rgb="FF000000"/>
      <name val="Arial"/>
      <family val="2"/>
    </font>
    <font>
      <sz val="10"/>
      <color rgb="FFFF0000"/>
      <name val="Arial"/>
      <family val="2"/>
    </font>
    <font>
      <b/>
      <sz val="10"/>
      <color rgb="FFFF0000"/>
      <name val="Arial"/>
      <family val="2"/>
    </font>
    <font>
      <b/>
      <sz val="12"/>
      <color rgb="FF000000"/>
      <name val="Arial"/>
      <family val="2"/>
    </font>
    <font>
      <sz val="11"/>
      <color theme="0"/>
      <name val="Calibri"/>
      <family val="2"/>
      <scheme val="minor"/>
    </font>
    <font>
      <sz val="11"/>
      <name val="Calibri"/>
      <family val="2"/>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rgb="FF002060"/>
        <bgColor indexed="64"/>
      </patternFill>
    </fill>
    <fill>
      <patternFill patternType="solid">
        <fgColor theme="0"/>
        <bgColor indexed="64"/>
      </patternFill>
    </fill>
    <fill>
      <patternFill patternType="solid">
        <fgColor rgb="FFE6F0F6"/>
        <bgColor indexed="64"/>
      </patternFill>
    </fill>
    <fill>
      <patternFill patternType="solid">
        <fgColor theme="2"/>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4"/>
        <bgColor indexed="64"/>
      </patternFill>
    </fill>
    <fill>
      <patternFill patternType="solid">
        <fgColor theme="0" tint="-4.9989318521683403E-2"/>
        <bgColor indexed="64"/>
      </patternFill>
    </fill>
    <fill>
      <patternFill patternType="solid">
        <fgColor theme="4" tint="0.79998168889431442"/>
        <bgColor indexed="64"/>
      </patternFill>
    </fill>
  </fills>
  <borders count="26">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theme="0" tint="-0.14996795556505021"/>
      </left>
      <right style="thin">
        <color theme="0" tint="-0.14996795556505021"/>
      </right>
      <top style="thin">
        <color theme="0" tint="-0.34998626667073579"/>
      </top>
      <bottom style="thin">
        <color theme="0"/>
      </bottom>
      <diagonal/>
    </border>
    <border>
      <left style="thin">
        <color theme="0" tint="-0.14996795556505021"/>
      </left>
      <right/>
      <top style="thin">
        <color theme="0" tint="-0.14996795556505021"/>
      </top>
      <bottom/>
      <diagonal/>
    </border>
    <border>
      <left style="thin">
        <color theme="0" tint="-0.14996795556505021"/>
      </left>
      <right style="thin">
        <color theme="0" tint="-0.14996795556505021"/>
      </right>
      <top style="thin">
        <color theme="0"/>
      </top>
      <bottom style="thin">
        <color theme="0"/>
      </bottom>
      <diagonal/>
    </border>
    <border>
      <left style="thin">
        <color theme="0" tint="-0.1499679555650502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0" tint="-0.14996795556505021"/>
      </left>
      <right style="thin">
        <color theme="0" tint="-0.14996795556505021"/>
      </right>
      <top style="thin">
        <color theme="0"/>
      </top>
      <bottom/>
      <diagonal/>
    </border>
    <border>
      <left style="thin">
        <color indexed="64"/>
      </left>
      <right style="thin">
        <color indexed="64"/>
      </right>
      <top/>
      <bottom/>
      <diagonal/>
    </border>
  </borders>
  <cellStyleXfs count="51">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0" borderId="0" applyNumberFormat="0" applyFill="0" applyBorder="0" applyAlignment="0" applyProtection="0"/>
    <xf numFmtId="0" fontId="5" fillId="20" borderId="1" applyNumberFormat="0" applyAlignment="0" applyProtection="0"/>
    <xf numFmtId="0" fontId="6" fillId="0" borderId="2" applyNumberFormat="0" applyFill="0" applyAlignment="0" applyProtection="0"/>
    <xf numFmtId="0" fontId="1" fillId="21" borderId="3" applyNumberFormat="0" applyFont="0" applyAlignment="0" applyProtection="0"/>
    <xf numFmtId="0" fontId="7" fillId="7" borderId="1" applyNumberFormat="0" applyAlignment="0" applyProtection="0"/>
    <xf numFmtId="165" fontId="8" fillId="0" borderId="0" applyFont="0" applyFill="0" applyBorder="0" applyAlignment="0" applyProtection="0"/>
    <xf numFmtId="0" fontId="9" fillId="3" borderId="0" applyNumberFormat="0" applyBorder="0" applyAlignment="0" applyProtection="0"/>
    <xf numFmtId="0" fontId="10" fillId="22" borderId="0" applyNumberFormat="0" applyBorder="0" applyAlignment="0" applyProtection="0"/>
    <xf numFmtId="0" fontId="8" fillId="0" borderId="0"/>
    <xf numFmtId="9" fontId="2" fillId="0" borderId="0" applyFont="0" applyFill="0" applyBorder="0" applyAlignment="0" applyProtection="0"/>
    <xf numFmtId="0" fontId="11" fillId="4" borderId="0" applyNumberFormat="0" applyBorder="0" applyAlignment="0" applyProtection="0"/>
    <xf numFmtId="0" fontId="12" fillId="20" borderId="4" applyNumberFormat="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5" applyNumberFormat="0" applyFill="0" applyAlignment="0" applyProtection="0"/>
    <xf numFmtId="0" fontId="16" fillId="0" borderId="6" applyNumberFormat="0" applyFill="0" applyAlignment="0" applyProtection="0"/>
    <xf numFmtId="0" fontId="17" fillId="0" borderId="7" applyNumberFormat="0" applyFill="0" applyAlignment="0" applyProtection="0"/>
    <xf numFmtId="0" fontId="17" fillId="0" borderId="0" applyNumberFormat="0" applyFill="0" applyBorder="0" applyAlignment="0" applyProtection="0"/>
    <xf numFmtId="0" fontId="18" fillId="0" borderId="8" applyNumberFormat="0" applyFill="0" applyAlignment="0" applyProtection="0"/>
    <xf numFmtId="0" fontId="19" fillId="23" borderId="9" applyNumberFormat="0" applyAlignment="0" applyProtection="0"/>
    <xf numFmtId="0" fontId="27" fillId="0" borderId="0"/>
    <xf numFmtId="9" fontId="27" fillId="0" borderId="0" applyFont="0" applyFill="0" applyBorder="0" applyAlignment="0" applyProtection="0"/>
    <xf numFmtId="164" fontId="32" fillId="0" borderId="0" applyFont="0" applyFill="0" applyBorder="0" applyAlignment="0" applyProtection="0"/>
    <xf numFmtId="0" fontId="1" fillId="0" borderId="0"/>
    <xf numFmtId="44" fontId="1" fillId="0" borderId="0" applyFont="0" applyFill="0" applyBorder="0" applyAlignment="0" applyProtection="0"/>
    <xf numFmtId="164" fontId="1" fillId="0" borderId="0" applyFont="0" applyFill="0" applyBorder="0" applyAlignment="0" applyProtection="0"/>
  </cellStyleXfs>
  <cellXfs count="102">
    <xf numFmtId="0" fontId="0" fillId="0" borderId="0" xfId="0"/>
    <xf numFmtId="0" fontId="20" fillId="0" borderId="0" xfId="45" applyFont="1" applyAlignment="1">
      <alignment vertical="center"/>
    </xf>
    <xf numFmtId="0" fontId="22" fillId="0" borderId="0" xfId="45" applyFont="1" applyAlignment="1">
      <alignment horizontal="center" vertical="center"/>
    </xf>
    <xf numFmtId="0" fontId="20" fillId="0" borderId="0" xfId="45" applyFont="1" applyAlignment="1">
      <alignment horizontal="center" vertical="center"/>
    </xf>
    <xf numFmtId="0" fontId="20" fillId="0" borderId="0" xfId="45" applyFont="1" applyAlignment="1">
      <alignment horizontal="left" vertical="center"/>
    </xf>
    <xf numFmtId="0" fontId="20" fillId="25" borderId="0" xfId="45" applyFont="1" applyFill="1" applyAlignment="1">
      <alignment horizontal="center" vertical="center"/>
    </xf>
    <xf numFmtId="0" fontId="23" fillId="0" borderId="13" xfId="45" applyFont="1" applyBorder="1" applyAlignment="1">
      <alignment horizontal="center" vertical="center" wrapText="1"/>
    </xf>
    <xf numFmtId="0" fontId="23" fillId="0" borderId="0" xfId="45" applyFont="1" applyAlignment="1">
      <alignment vertical="center" wrapText="1"/>
    </xf>
    <xf numFmtId="0" fontId="23" fillId="0" borderId="13" xfId="45" applyFont="1" applyBorder="1" applyAlignment="1">
      <alignment horizontal="left" vertical="center" wrapText="1"/>
    </xf>
    <xf numFmtId="0" fontId="20" fillId="0" borderId="13" xfId="45" applyFont="1" applyBorder="1" applyAlignment="1">
      <alignment vertical="center"/>
    </xf>
    <xf numFmtId="0" fontId="20" fillId="0" borderId="0" xfId="45" applyFont="1" applyAlignment="1">
      <alignment vertical="center" wrapText="1"/>
    </xf>
    <xf numFmtId="0" fontId="23" fillId="0" borderId="13" xfId="45" applyFont="1" applyBorder="1" applyAlignment="1">
      <alignment horizontal="center" vertical="center"/>
    </xf>
    <xf numFmtId="0" fontId="23" fillId="27" borderId="13" xfId="45" applyFont="1" applyFill="1" applyBorder="1" applyAlignment="1">
      <alignment horizontal="left" vertical="center" wrapText="1"/>
    </xf>
    <xf numFmtId="0" fontId="23" fillId="0" borderId="12" xfId="45" applyFont="1" applyBorder="1" applyAlignment="1">
      <alignment vertical="center"/>
    </xf>
    <xf numFmtId="0" fontId="23" fillId="0" borderId="0" xfId="45" applyFont="1" applyAlignment="1">
      <alignment vertical="center"/>
    </xf>
    <xf numFmtId="0" fontId="23" fillId="0" borderId="13" xfId="45" applyFont="1" applyBorder="1" applyAlignment="1">
      <alignment vertical="center"/>
    </xf>
    <xf numFmtId="167" fontId="20" fillId="0" borderId="0" xfId="45" applyNumberFormat="1" applyFont="1" applyAlignment="1">
      <alignment vertical="center"/>
    </xf>
    <xf numFmtId="166" fontId="29" fillId="0" borderId="0" xfId="45" applyNumberFormat="1" applyFont="1" applyAlignment="1">
      <alignment horizontal="center" vertical="center"/>
    </xf>
    <xf numFmtId="0" fontId="23" fillId="0" borderId="0" xfId="45" applyFont="1" applyAlignment="1">
      <alignment horizontal="center" vertical="center" wrapText="1"/>
    </xf>
    <xf numFmtId="2" fontId="26" fillId="26" borderId="0" xfId="45" applyNumberFormat="1" applyFont="1" applyFill="1" applyAlignment="1">
      <alignment horizontal="left" vertical="center" wrapText="1"/>
    </xf>
    <xf numFmtId="9" fontId="20" fillId="26" borderId="13" xfId="46" applyFont="1" applyFill="1" applyBorder="1" applyAlignment="1">
      <alignment horizontal="center" vertical="center"/>
    </xf>
    <xf numFmtId="0" fontId="20" fillId="25" borderId="0" xfId="45" applyFont="1" applyFill="1" applyAlignment="1">
      <alignment horizontal="left" vertical="center"/>
    </xf>
    <xf numFmtId="0" fontId="26" fillId="0" borderId="10" xfId="45" applyFont="1" applyBorder="1" applyAlignment="1">
      <alignment horizontal="left" vertical="center" wrapText="1"/>
    </xf>
    <xf numFmtId="0" fontId="25" fillId="0" borderId="13" xfId="45" applyFont="1" applyBorder="1" applyAlignment="1">
      <alignment horizontal="left" vertical="center" wrapText="1"/>
    </xf>
    <xf numFmtId="0" fontId="23" fillId="0" borderId="0" xfId="45" applyFont="1" applyAlignment="1">
      <alignment horizontal="left" vertical="center"/>
    </xf>
    <xf numFmtId="0" fontId="26" fillId="0" borderId="0" xfId="45" applyFont="1" applyAlignment="1">
      <alignment horizontal="left" vertical="center"/>
    </xf>
    <xf numFmtId="166" fontId="29" fillId="25" borderId="13" xfId="45" applyNumberFormat="1" applyFont="1" applyFill="1" applyBorder="1" applyAlignment="1">
      <alignment horizontal="center" vertical="center"/>
    </xf>
    <xf numFmtId="0" fontId="23" fillId="27" borderId="13" xfId="45" applyFont="1" applyFill="1" applyBorder="1" applyAlignment="1">
      <alignment horizontal="center" vertical="center" wrapText="1"/>
    </xf>
    <xf numFmtId="166" fontId="20" fillId="0" borderId="13" xfId="45" applyNumberFormat="1" applyFont="1" applyBorder="1" applyAlignment="1">
      <alignment horizontal="center" vertical="center"/>
    </xf>
    <xf numFmtId="0" fontId="23" fillId="0" borderId="13" xfId="45" applyFont="1" applyBorder="1" applyAlignment="1">
      <alignment vertical="center" wrapText="1"/>
    </xf>
    <xf numFmtId="0" fontId="23" fillId="0" borderId="14" xfId="45" applyFont="1" applyBorder="1" applyAlignment="1">
      <alignment horizontal="center" vertical="center" wrapText="1"/>
    </xf>
    <xf numFmtId="0" fontId="23" fillId="27" borderId="13" xfId="45" applyFont="1" applyFill="1" applyBorder="1" applyAlignment="1">
      <alignment vertical="center" wrapText="1"/>
    </xf>
    <xf numFmtId="168" fontId="22" fillId="25" borderId="0" xfId="47" applyNumberFormat="1" applyFont="1" applyFill="1" applyAlignment="1">
      <alignment horizontal="center" vertical="center"/>
    </xf>
    <xf numFmtId="168" fontId="20" fillId="25" borderId="0" xfId="47" applyNumberFormat="1" applyFont="1" applyFill="1" applyAlignment="1">
      <alignment horizontal="center" vertical="center"/>
    </xf>
    <xf numFmtId="168" fontId="23" fillId="27" borderId="13" xfId="47" applyNumberFormat="1" applyFont="1" applyFill="1" applyBorder="1" applyAlignment="1">
      <alignment horizontal="center" vertical="center" wrapText="1"/>
    </xf>
    <xf numFmtId="168" fontId="29" fillId="25" borderId="0" xfId="47" applyNumberFormat="1" applyFont="1" applyFill="1" applyBorder="1" applyAlignment="1">
      <alignment horizontal="center" vertical="center"/>
    </xf>
    <xf numFmtId="169" fontId="29" fillId="26" borderId="13" xfId="45" applyNumberFormat="1" applyFont="1" applyFill="1" applyBorder="1" applyAlignment="1">
      <alignment horizontal="center" vertical="center"/>
    </xf>
    <xf numFmtId="169" fontId="20" fillId="0" borderId="0" xfId="45" applyNumberFormat="1" applyFont="1" applyAlignment="1">
      <alignment vertical="center"/>
    </xf>
    <xf numFmtId="0" fontId="22" fillId="0" borderId="0" xfId="45" applyFont="1" applyAlignment="1">
      <alignment horizontal="center" vertical="center" wrapText="1"/>
    </xf>
    <xf numFmtId="0" fontId="35" fillId="0" borderId="0" xfId="45" applyFont="1" applyAlignment="1">
      <alignment vertical="center"/>
    </xf>
    <xf numFmtId="0" fontId="36" fillId="0" borderId="0" xfId="45" applyFont="1" applyAlignment="1">
      <alignment vertical="center"/>
    </xf>
    <xf numFmtId="166" fontId="31" fillId="27" borderId="13" xfId="45" applyNumberFormat="1" applyFont="1" applyFill="1" applyBorder="1" applyAlignment="1">
      <alignment horizontal="center" vertical="center"/>
    </xf>
    <xf numFmtId="166" fontId="20" fillId="0" borderId="0" xfId="45" applyNumberFormat="1" applyFont="1" applyAlignment="1">
      <alignment vertical="center"/>
    </xf>
    <xf numFmtId="0" fontId="20" fillId="0" borderId="13" xfId="45" applyFont="1" applyBorder="1" applyAlignment="1">
      <alignment horizontal="center" vertical="center"/>
    </xf>
    <xf numFmtId="168" fontId="20" fillId="25" borderId="0" xfId="47" applyNumberFormat="1" applyFont="1" applyFill="1" applyBorder="1" applyAlignment="1">
      <alignment horizontal="center" vertical="center"/>
    </xf>
    <xf numFmtId="168" fontId="20" fillId="29" borderId="14" xfId="47" applyNumberFormat="1" applyFont="1" applyFill="1" applyBorder="1" applyAlignment="1">
      <alignment vertical="center"/>
    </xf>
    <xf numFmtId="168" fontId="20" fillId="29" borderId="13" xfId="47" applyNumberFormat="1" applyFont="1" applyFill="1" applyBorder="1" applyAlignment="1">
      <alignment vertical="center"/>
    </xf>
    <xf numFmtId="0" fontId="20" fillId="25" borderId="0" xfId="45" applyFont="1" applyFill="1" applyAlignment="1">
      <alignment vertical="center"/>
    </xf>
    <xf numFmtId="9" fontId="20" fillId="25" borderId="13" xfId="46" applyFont="1" applyFill="1" applyBorder="1" applyAlignment="1">
      <alignment horizontal="center" vertical="center"/>
    </xf>
    <xf numFmtId="0" fontId="26" fillId="0" borderId="13" xfId="45" applyFont="1" applyBorder="1" applyAlignment="1">
      <alignment horizontal="left" vertical="center" wrapText="1"/>
    </xf>
    <xf numFmtId="0" fontId="20" fillId="0" borderId="0" xfId="45" applyFont="1" applyAlignment="1">
      <alignment horizontal="centerContinuous" vertical="center"/>
    </xf>
    <xf numFmtId="0" fontId="22" fillId="0" borderId="0" xfId="45" applyFont="1" applyAlignment="1">
      <alignment horizontal="centerContinuous" vertical="center"/>
    </xf>
    <xf numFmtId="0" fontId="41" fillId="0" borderId="0" xfId="0" applyFont="1" applyAlignment="1">
      <alignment horizontal="centerContinuous" vertical="center" wrapText="1"/>
    </xf>
    <xf numFmtId="0" fontId="1" fillId="0" borderId="0" xfId="48"/>
    <xf numFmtId="44" fontId="0" fillId="0" borderId="13" xfId="49" applyFont="1" applyBorder="1"/>
    <xf numFmtId="0" fontId="20" fillId="0" borderId="0" xfId="45" applyFont="1" applyAlignment="1">
      <alignment horizontal="right" vertical="center" wrapText="1"/>
    </xf>
    <xf numFmtId="44" fontId="0" fillId="0" borderId="0" xfId="49" applyFont="1"/>
    <xf numFmtId="0" fontId="20" fillId="0" borderId="0" xfId="45" applyFont="1" applyAlignment="1">
      <alignment horizontal="left" vertical="center" wrapText="1"/>
    </xf>
    <xf numFmtId="0" fontId="25" fillId="0" borderId="21" xfId="48" applyFont="1" applyBorder="1" applyAlignment="1">
      <alignment horizontal="centerContinuous"/>
    </xf>
    <xf numFmtId="0" fontId="25" fillId="0" borderId="22" xfId="48" applyFont="1" applyBorder="1" applyAlignment="1">
      <alignment horizontal="centerContinuous"/>
    </xf>
    <xf numFmtId="0" fontId="25" fillId="0" borderId="23" xfId="48" applyFont="1" applyBorder="1" applyAlignment="1">
      <alignment horizontal="centerContinuous"/>
    </xf>
    <xf numFmtId="170" fontId="43" fillId="32" borderId="13" xfId="50" applyNumberFormat="1" applyFont="1" applyFill="1" applyBorder="1" applyAlignment="1">
      <alignment horizontal="center" vertical="center"/>
    </xf>
    <xf numFmtId="170" fontId="43" fillId="31" borderId="13" xfId="48" applyNumberFormat="1" applyFont="1" applyFill="1" applyBorder="1" applyAlignment="1">
      <alignment vertical="center"/>
    </xf>
    <xf numFmtId="44" fontId="1" fillId="0" borderId="13" xfId="48" applyNumberFormat="1" applyBorder="1"/>
    <xf numFmtId="0" fontId="25" fillId="0" borderId="25" xfId="48" applyFont="1" applyBorder="1" applyAlignment="1">
      <alignment horizontal="center" vertical="center"/>
    </xf>
    <xf numFmtId="0" fontId="25" fillId="0" borderId="25" xfId="48" applyFont="1" applyBorder="1" applyAlignment="1">
      <alignment horizontal="center" vertical="center" wrapText="1"/>
    </xf>
    <xf numFmtId="0" fontId="43" fillId="31" borderId="13" xfId="0" applyFont="1" applyFill="1" applyBorder="1" applyAlignment="1">
      <alignment horizontal="center" vertical="center"/>
    </xf>
    <xf numFmtId="0" fontId="1" fillId="0" borderId="13" xfId="48" applyBorder="1"/>
    <xf numFmtId="0" fontId="43" fillId="31" borderId="13" xfId="0" applyFont="1" applyFill="1" applyBorder="1" applyAlignment="1">
      <alignment horizontal="center" vertical="center" wrapText="1"/>
    </xf>
    <xf numFmtId="0" fontId="23" fillId="27" borderId="13" xfId="45" applyFont="1" applyFill="1" applyBorder="1" applyAlignment="1">
      <alignment horizontal="left" vertical="center" wrapText="1"/>
    </xf>
    <xf numFmtId="0" fontId="24" fillId="28" borderId="13" xfId="45" applyFont="1" applyFill="1" applyBorder="1" applyAlignment="1">
      <alignment horizontal="center" vertical="center" wrapText="1"/>
    </xf>
    <xf numFmtId="0" fontId="20" fillId="0" borderId="0" xfId="45" applyFont="1" applyAlignment="1">
      <alignment horizontal="left" vertical="center"/>
    </xf>
    <xf numFmtId="0" fontId="22" fillId="0" borderId="0" xfId="45" applyFont="1" applyAlignment="1">
      <alignment horizontal="center" vertical="center" wrapText="1"/>
    </xf>
    <xf numFmtId="0" fontId="28" fillId="24" borderId="0" xfId="45" applyFont="1" applyFill="1" applyAlignment="1">
      <alignment horizontal="center" vertical="center" wrapText="1"/>
    </xf>
    <xf numFmtId="2" fontId="26" fillId="26" borderId="0" xfId="45" applyNumberFormat="1" applyFont="1" applyFill="1" applyAlignment="1">
      <alignment horizontal="left" vertical="center" wrapText="1"/>
    </xf>
    <xf numFmtId="0" fontId="21" fillId="26" borderId="10" xfId="45" applyFont="1" applyFill="1" applyBorder="1" applyAlignment="1">
      <alignment horizontal="center" vertical="center" wrapText="1"/>
    </xf>
    <xf numFmtId="0" fontId="21" fillId="26" borderId="11" xfId="45" applyFont="1" applyFill="1" applyBorder="1" applyAlignment="1">
      <alignment horizontal="center" vertical="center" wrapText="1"/>
    </xf>
    <xf numFmtId="0" fontId="21" fillId="26" borderId="12" xfId="45" applyFont="1" applyFill="1" applyBorder="1" applyAlignment="1">
      <alignment horizontal="center" vertical="center" wrapText="1"/>
    </xf>
    <xf numFmtId="0" fontId="20" fillId="0" borderId="0" xfId="45" applyFont="1" applyAlignment="1">
      <alignment horizontal="left" vertical="top" wrapText="1"/>
    </xf>
    <xf numFmtId="0" fontId="37" fillId="26" borderId="15" xfId="45" applyFont="1" applyFill="1" applyBorder="1" applyAlignment="1">
      <alignment horizontal="left" vertical="center" wrapText="1"/>
    </xf>
    <xf numFmtId="0" fontId="37" fillId="26" borderId="0" xfId="45" applyFont="1" applyFill="1" applyAlignment="1">
      <alignment horizontal="left" vertical="center" wrapText="1"/>
    </xf>
    <xf numFmtId="0" fontId="35" fillId="27" borderId="13" xfId="45" applyFont="1" applyFill="1" applyBorder="1" applyAlignment="1">
      <alignment horizontal="center" vertical="center" wrapText="1"/>
    </xf>
    <xf numFmtId="0" fontId="24" fillId="28" borderId="13" xfId="45" applyFont="1" applyFill="1" applyBorder="1" applyAlignment="1">
      <alignment horizontal="center" vertical="top" wrapText="1"/>
    </xf>
    <xf numFmtId="0" fontId="21" fillId="25" borderId="10" xfId="45" applyFont="1" applyFill="1" applyBorder="1" applyAlignment="1">
      <alignment horizontal="left" vertical="center" wrapText="1"/>
    </xf>
    <xf numFmtId="0" fontId="21" fillId="25" borderId="11" xfId="45" applyFont="1" applyFill="1" applyBorder="1" applyAlignment="1">
      <alignment horizontal="left" vertical="center" wrapText="1"/>
    </xf>
    <xf numFmtId="0" fontId="21" fillId="25" borderId="12" xfId="45" applyFont="1" applyFill="1" applyBorder="1" applyAlignment="1">
      <alignment horizontal="left" vertical="center" wrapText="1"/>
    </xf>
    <xf numFmtId="0" fontId="30" fillId="25" borderId="13" xfId="45" applyFont="1" applyFill="1" applyBorder="1" applyAlignment="1">
      <alignment horizontal="center" vertical="center" wrapText="1"/>
    </xf>
    <xf numFmtId="0" fontId="21" fillId="25" borderId="10" xfId="45" applyFont="1" applyFill="1" applyBorder="1" applyAlignment="1">
      <alignment horizontal="center" vertical="center" wrapText="1"/>
    </xf>
    <xf numFmtId="0" fontId="21" fillId="25" borderId="11" xfId="45" applyFont="1" applyFill="1" applyBorder="1" applyAlignment="1">
      <alignment horizontal="center" vertical="center" wrapText="1"/>
    </xf>
    <xf numFmtId="0" fontId="21" fillId="25" borderId="12" xfId="45" applyFont="1" applyFill="1" applyBorder="1" applyAlignment="1">
      <alignment horizontal="center" vertical="center" wrapText="1"/>
    </xf>
    <xf numFmtId="0" fontId="23" fillId="27" borderId="14" xfId="45" applyFont="1" applyFill="1" applyBorder="1" applyAlignment="1">
      <alignment horizontal="center" vertical="center" wrapText="1"/>
    </xf>
    <xf numFmtId="0" fontId="23" fillId="27" borderId="16" xfId="45" applyFont="1" applyFill="1" applyBorder="1" applyAlignment="1">
      <alignment horizontal="center" vertical="center" wrapText="1"/>
    </xf>
    <xf numFmtId="0" fontId="42" fillId="30" borderId="17" xfId="48" applyFont="1" applyFill="1" applyBorder="1" applyAlignment="1">
      <alignment horizontal="center" vertical="center" wrapText="1"/>
    </xf>
    <xf numFmtId="0" fontId="42" fillId="30" borderId="19" xfId="48" applyFont="1" applyFill="1" applyBorder="1" applyAlignment="1">
      <alignment horizontal="center" vertical="center" wrapText="1"/>
    </xf>
    <xf numFmtId="0" fontId="42" fillId="30" borderId="24" xfId="48" applyFont="1" applyFill="1" applyBorder="1" applyAlignment="1">
      <alignment horizontal="center" vertical="center" wrapText="1"/>
    </xf>
    <xf numFmtId="0" fontId="42" fillId="30" borderId="18" xfId="48" applyFont="1" applyFill="1" applyBorder="1" applyAlignment="1">
      <alignment horizontal="center" vertical="center" wrapText="1"/>
    </xf>
    <xf numFmtId="0" fontId="42" fillId="30" borderId="20" xfId="48" applyFont="1" applyFill="1" applyBorder="1" applyAlignment="1">
      <alignment horizontal="center" vertical="center" wrapText="1"/>
    </xf>
    <xf numFmtId="0" fontId="20" fillId="0" borderId="13" xfId="45" applyFont="1" applyBorder="1" applyAlignment="1">
      <alignment horizontal="right" vertical="center" wrapText="1"/>
    </xf>
    <xf numFmtId="0" fontId="20" fillId="0" borderId="13" xfId="45" applyFont="1" applyBorder="1" applyAlignment="1">
      <alignment horizontal="left" vertical="center" wrapText="1"/>
    </xf>
    <xf numFmtId="0" fontId="20" fillId="0" borderId="10" xfId="45" applyFont="1" applyBorder="1" applyAlignment="1">
      <alignment horizontal="left" vertical="center" wrapText="1"/>
    </xf>
    <xf numFmtId="0" fontId="20" fillId="0" borderId="11" xfId="45" applyFont="1" applyBorder="1" applyAlignment="1">
      <alignment horizontal="left" vertical="center" wrapText="1"/>
    </xf>
    <xf numFmtId="0" fontId="20" fillId="0" borderId="12" xfId="45" applyFont="1" applyBorder="1" applyAlignment="1">
      <alignment horizontal="left" vertical="center" wrapText="1"/>
    </xf>
  </cellXfs>
  <cellStyles count="51">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Commentaire" xfId="28" builtinId="10" customBuiltin="1"/>
    <cellStyle name="Entrée" xfId="29" builtinId="20" customBuiltin="1"/>
    <cellStyle name="Euro" xfId="30" xr:uid="{00000000-0005-0000-0000-00001D000000}"/>
    <cellStyle name="Insatisfaisant" xfId="31" builtinId="27" customBuiltin="1"/>
    <cellStyle name="Milliers" xfId="47" builtinId="3"/>
    <cellStyle name="Milliers 2" xfId="50" xr:uid="{91F1D8C7-1204-4287-8579-7644194A039E}"/>
    <cellStyle name="Monétaire 2" xfId="49" xr:uid="{FA2EE072-768C-49A6-AD40-E100836F4D70}"/>
    <cellStyle name="Neutre" xfId="32" builtinId="28" customBuiltin="1"/>
    <cellStyle name="Normal" xfId="0" builtinId="0"/>
    <cellStyle name="Normal 2" xfId="33" xr:uid="{00000000-0005-0000-0000-000022000000}"/>
    <cellStyle name="Normal 3" xfId="45" xr:uid="{00000000-0005-0000-0000-000023000000}"/>
    <cellStyle name="Normal 4" xfId="48" xr:uid="{E0B9C8F0-DF28-4634-AF5B-FFB14D22DA2E}"/>
    <cellStyle name="Pourcentage 2" xfId="34" xr:uid="{00000000-0005-0000-0000-000024000000}"/>
    <cellStyle name="Pourcentage 3" xfId="46" xr:uid="{00000000-0005-0000-0000-000025000000}"/>
    <cellStyle name="Satisfaisant" xfId="35" builtinId="26" customBuiltin="1"/>
    <cellStyle name="Sortie" xfId="36" builtinId="21" customBuiltin="1"/>
    <cellStyle name="Texte explicatif" xfId="37" builtinId="53" customBuiltin="1"/>
    <cellStyle name="Titre" xfId="38" builtinId="15" customBuiltin="1"/>
    <cellStyle name="Titre 1" xfId="39" builtinId="16" customBuiltin="1"/>
    <cellStyle name="Titre 2" xfId="40" builtinId="17" customBuiltin="1"/>
    <cellStyle name="Titre 3" xfId="41" builtinId="18" customBuiltin="1"/>
    <cellStyle name="Titre 4" xfId="42" builtinId="19" customBuiltin="1"/>
    <cellStyle name="Total" xfId="43" builtinId="25" customBuiltin="1"/>
    <cellStyle name="Vérification" xfId="44" builtinId="23" customBuiltin="1"/>
  </cellStyles>
  <dxfs count="0"/>
  <tableStyles count="0" defaultTableStyle="TableStyleMedium2" defaultPivotStyle="PivotStyleLight16"/>
  <colors>
    <mruColors>
      <color rgb="FFFF00FF"/>
      <color rgb="FFCC0099"/>
      <color rgb="FFCC00CC"/>
      <color rgb="FF19089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A1:P49"/>
  <sheetViews>
    <sheetView showGridLines="0" tabSelected="1" view="pageBreakPreview" topLeftCell="A8" zoomScale="90" zoomScaleNormal="70" zoomScaleSheetLayoutView="90" workbookViewId="0">
      <selection activeCell="D10" sqref="D10"/>
    </sheetView>
  </sheetViews>
  <sheetFormatPr defaultColWidth="11" defaultRowHeight="14.1"/>
  <cols>
    <col min="1" max="1" width="29.7109375" style="1" customWidth="1"/>
    <col min="2" max="2" width="35.7109375" style="1" customWidth="1"/>
    <col min="3" max="3" width="16.42578125" style="1" customWidth="1"/>
    <col min="4" max="4" width="44.28515625" style="4" customWidth="1"/>
    <col min="5" max="5" width="40.28515625" style="1" customWidth="1"/>
    <col min="6" max="6" width="37" style="1" customWidth="1"/>
    <col min="7" max="8" width="15.5703125" style="1" customWidth="1"/>
    <col min="9" max="9" width="16.28515625" style="1" customWidth="1"/>
    <col min="10" max="11" width="12.7109375" style="1" customWidth="1"/>
    <col min="12" max="12" width="11.7109375" style="1" customWidth="1"/>
    <col min="13" max="14" width="12.7109375" style="1" customWidth="1"/>
    <col min="15" max="15" width="11.7109375" style="1" customWidth="1"/>
    <col min="16" max="16" width="12.7109375" style="1" customWidth="1"/>
    <col min="17" max="16384" width="11" style="1"/>
  </cols>
  <sheetData>
    <row r="1" spans="1:8" ht="69" customHeight="1">
      <c r="A1" s="73" t="s">
        <v>0</v>
      </c>
      <c r="B1" s="73"/>
      <c r="C1" s="73"/>
      <c r="D1" s="73"/>
      <c r="E1" s="73"/>
      <c r="F1" s="73"/>
      <c r="G1" s="73"/>
      <c r="H1" s="73"/>
    </row>
    <row r="2" spans="1:8" ht="38.1" customHeight="1">
      <c r="A2" s="52" t="s">
        <v>1</v>
      </c>
      <c r="B2" s="50"/>
      <c r="C2" s="50"/>
      <c r="D2" s="50"/>
      <c r="E2" s="51"/>
      <c r="F2" s="51"/>
      <c r="G2" s="50"/>
      <c r="H2" s="50"/>
    </row>
    <row r="3" spans="1:8" ht="45.6" customHeight="1">
      <c r="A3" s="74" t="s">
        <v>2</v>
      </c>
      <c r="B3" s="74"/>
      <c r="C3" s="74"/>
      <c r="D3" s="19"/>
    </row>
    <row r="4" spans="1:8" ht="14.25" customHeight="1">
      <c r="E4" s="3"/>
    </row>
    <row r="5" spans="1:8" ht="66" customHeight="1">
      <c r="A5" s="1" t="s">
        <v>3</v>
      </c>
      <c r="C5" s="79" t="s">
        <v>4</v>
      </c>
      <c r="D5" s="80"/>
      <c r="E5" s="80"/>
      <c r="F5" s="80"/>
    </row>
    <row r="6" spans="1:8" ht="14.25" customHeight="1">
      <c r="E6" s="3"/>
    </row>
    <row r="7" spans="1:8" ht="29.25" customHeight="1">
      <c r="A7" s="1" t="s">
        <v>5</v>
      </c>
      <c r="C7" s="75"/>
      <c r="D7" s="76"/>
      <c r="E7" s="76"/>
    </row>
    <row r="8" spans="1:8" ht="24" customHeight="1">
      <c r="A8" s="1" t="s">
        <v>6</v>
      </c>
      <c r="C8" s="75"/>
      <c r="D8" s="76"/>
      <c r="E8" s="77"/>
    </row>
    <row r="9" spans="1:8" ht="12.75" customHeight="1">
      <c r="A9" s="4"/>
      <c r="B9" s="4"/>
      <c r="C9" s="3"/>
      <c r="E9" s="3"/>
    </row>
    <row r="10" spans="1:8" ht="17.25" customHeight="1">
      <c r="A10" s="4" t="s">
        <v>7</v>
      </c>
      <c r="B10" s="4"/>
      <c r="C10" s="20"/>
      <c r="E10" s="3"/>
    </row>
    <row r="11" spans="1:8" ht="15" customHeight="1">
      <c r="A11" s="4"/>
      <c r="B11" s="4"/>
      <c r="C11" s="3"/>
      <c r="E11" s="3"/>
    </row>
    <row r="12" spans="1:8" ht="15" customHeight="1">
      <c r="A12" s="4"/>
      <c r="B12" s="4"/>
      <c r="C12" s="3"/>
      <c r="E12" s="3"/>
    </row>
    <row r="13" spans="1:8" ht="16.899999999999999" customHeight="1">
      <c r="A13" s="4" t="s">
        <v>8</v>
      </c>
      <c r="B13" s="4"/>
      <c r="C13" s="5"/>
      <c r="D13" s="21"/>
      <c r="E13" s="5"/>
    </row>
    <row r="14" spans="1:8" ht="32.450000000000003" customHeight="1">
      <c r="A14" s="78" t="s">
        <v>9</v>
      </c>
      <c r="B14" s="78"/>
      <c r="C14" s="72"/>
      <c r="D14" s="72"/>
      <c r="E14" s="72"/>
      <c r="F14" s="72"/>
      <c r="G14" s="72"/>
      <c r="H14" s="72"/>
    </row>
    <row r="15" spans="1:8" ht="54.6" customHeight="1">
      <c r="E15" s="27" t="s">
        <v>10</v>
      </c>
      <c r="F15" s="27" t="s">
        <v>11</v>
      </c>
      <c r="G15" s="7"/>
      <c r="H15" s="7"/>
    </row>
    <row r="16" spans="1:8" ht="54.6" customHeight="1">
      <c r="A16" s="69" t="s">
        <v>12</v>
      </c>
      <c r="B16" s="8" t="s">
        <v>13</v>
      </c>
      <c r="C16" s="6" t="s">
        <v>14</v>
      </c>
      <c r="D16" s="8" t="s">
        <v>15</v>
      </c>
      <c r="E16" s="36"/>
      <c r="F16" s="43">
        <f>E16+($C$10*E16)</f>
        <v>0</v>
      </c>
      <c r="G16" s="10"/>
      <c r="H16" s="10"/>
    </row>
    <row r="17" spans="1:16" ht="91.15" customHeight="1">
      <c r="A17" s="69"/>
      <c r="B17" s="8" t="s">
        <v>13</v>
      </c>
      <c r="C17" s="6" t="s">
        <v>16</v>
      </c>
      <c r="D17" s="8" t="s">
        <v>17</v>
      </c>
      <c r="E17" s="36"/>
      <c r="F17" s="43">
        <f t="shared" ref="F17:F37" si="0">E17+($C$10*E17)</f>
        <v>0</v>
      </c>
    </row>
    <row r="18" spans="1:16" ht="76.900000000000006" customHeight="1">
      <c r="A18" s="12" t="s">
        <v>18</v>
      </c>
      <c r="B18" s="8" t="s">
        <v>13</v>
      </c>
      <c r="C18" s="11" t="s">
        <v>19</v>
      </c>
      <c r="D18" s="8" t="s">
        <v>20</v>
      </c>
      <c r="E18" s="36"/>
      <c r="F18" s="43">
        <f t="shared" si="0"/>
        <v>0</v>
      </c>
    </row>
    <row r="19" spans="1:16" ht="114.6" customHeight="1">
      <c r="A19" s="12" t="s">
        <v>21</v>
      </c>
      <c r="B19" s="8" t="s">
        <v>22</v>
      </c>
      <c r="C19" s="11" t="s">
        <v>23</v>
      </c>
      <c r="D19" s="8" t="s">
        <v>24</v>
      </c>
      <c r="E19" s="36"/>
      <c r="F19" s="43">
        <f t="shared" si="0"/>
        <v>0</v>
      </c>
    </row>
    <row r="20" spans="1:16" ht="27.6" customHeight="1">
      <c r="D20" s="1"/>
    </row>
    <row r="21" spans="1:16" ht="12" customHeight="1">
      <c r="E21" s="37"/>
      <c r="F21" s="9"/>
    </row>
    <row r="22" spans="1:16" ht="43.9" customHeight="1">
      <c r="A22" s="70" t="s">
        <v>25</v>
      </c>
      <c r="B22" s="13" t="s">
        <v>26</v>
      </c>
      <c r="C22" s="11" t="s">
        <v>27</v>
      </c>
      <c r="D22" s="22" t="s">
        <v>28</v>
      </c>
      <c r="E22" s="36"/>
      <c r="F22" s="43">
        <f t="shared" si="0"/>
        <v>0</v>
      </c>
    </row>
    <row r="23" spans="1:16" ht="35.450000000000003" customHeight="1">
      <c r="A23" s="70"/>
      <c r="B23" s="13" t="s">
        <v>26</v>
      </c>
      <c r="C23" s="11" t="s">
        <v>29</v>
      </c>
      <c r="D23" s="22" t="s">
        <v>30</v>
      </c>
      <c r="E23" s="36"/>
      <c r="F23" s="43">
        <f t="shared" si="0"/>
        <v>0</v>
      </c>
    </row>
    <row r="24" spans="1:16" ht="70.900000000000006" customHeight="1">
      <c r="A24" s="70"/>
      <c r="B24" s="13" t="s">
        <v>26</v>
      </c>
      <c r="C24" s="11" t="s">
        <v>31</v>
      </c>
      <c r="D24" s="22" t="s">
        <v>32</v>
      </c>
      <c r="E24" s="36"/>
      <c r="F24" s="43">
        <f t="shared" si="0"/>
        <v>0</v>
      </c>
    </row>
    <row r="25" spans="1:16" ht="48" customHeight="1">
      <c r="A25" s="70"/>
      <c r="B25" s="13" t="s">
        <v>26</v>
      </c>
      <c r="C25" s="11" t="s">
        <v>33</v>
      </c>
      <c r="D25" s="22" t="s">
        <v>34</v>
      </c>
      <c r="E25" s="36"/>
      <c r="F25" s="43">
        <f t="shared" si="0"/>
        <v>0</v>
      </c>
    </row>
    <row r="26" spans="1:16" ht="40.9" customHeight="1">
      <c r="A26" s="70"/>
      <c r="B26" s="13" t="s">
        <v>26</v>
      </c>
      <c r="C26" s="11" t="s">
        <v>35</v>
      </c>
      <c r="D26" s="22" t="s">
        <v>36</v>
      </c>
      <c r="E26" s="36"/>
      <c r="F26" s="43">
        <f t="shared" si="0"/>
        <v>0</v>
      </c>
    </row>
    <row r="27" spans="1:16" ht="30.6" customHeight="1">
      <c r="A27" s="70"/>
      <c r="B27" s="13" t="s">
        <v>26</v>
      </c>
      <c r="C27" s="11" t="s">
        <v>37</v>
      </c>
      <c r="D27" s="22" t="s">
        <v>38</v>
      </c>
      <c r="E27" s="36"/>
      <c r="F27" s="43">
        <f t="shared" si="0"/>
        <v>0</v>
      </c>
    </row>
    <row r="28" spans="1:16" ht="54.95" customHeight="1">
      <c r="A28" s="70"/>
      <c r="B28" s="13" t="s">
        <v>26</v>
      </c>
      <c r="C28" s="11" t="s">
        <v>39</v>
      </c>
      <c r="D28" s="22" t="s">
        <v>40</v>
      </c>
      <c r="E28" s="36"/>
      <c r="F28" s="43">
        <f t="shared" si="0"/>
        <v>0</v>
      </c>
    </row>
    <row r="29" spans="1:16" ht="46.9" customHeight="1">
      <c r="A29" s="70"/>
      <c r="B29" s="13" t="s">
        <v>26</v>
      </c>
      <c r="C29" s="11" t="s">
        <v>41</v>
      </c>
      <c r="D29" s="22" t="s">
        <v>42</v>
      </c>
      <c r="E29" s="36"/>
      <c r="F29" s="43">
        <f t="shared" si="0"/>
        <v>0</v>
      </c>
      <c r="H29" s="14"/>
    </row>
    <row r="30" spans="1:16" ht="54.95" customHeight="1">
      <c r="A30" s="70"/>
      <c r="B30" s="15" t="s">
        <v>43</v>
      </c>
      <c r="C30" s="11" t="s">
        <v>44</v>
      </c>
      <c r="D30" s="23" t="s">
        <v>45</v>
      </c>
      <c r="E30" s="36"/>
      <c r="F30" s="43">
        <f t="shared" si="0"/>
        <v>0</v>
      </c>
      <c r="G30" s="3"/>
      <c r="H30" s="3"/>
      <c r="I30" s="3"/>
      <c r="J30" s="3"/>
      <c r="K30" s="3"/>
    </row>
    <row r="31" spans="1:16" ht="69.599999999999994" customHeight="1">
      <c r="A31" s="70"/>
      <c r="B31" s="15" t="s">
        <v>43</v>
      </c>
      <c r="C31" s="11" t="s">
        <v>46</v>
      </c>
      <c r="D31" s="23" t="s">
        <v>47</v>
      </c>
      <c r="E31" s="36"/>
      <c r="F31" s="43">
        <f t="shared" si="0"/>
        <v>0</v>
      </c>
      <c r="G31" s="3"/>
      <c r="H31" s="3"/>
      <c r="I31" s="3"/>
      <c r="J31" s="3"/>
      <c r="K31" s="3"/>
      <c r="L31" s="3"/>
      <c r="M31" s="3"/>
      <c r="N31" s="3"/>
      <c r="O31" s="3"/>
      <c r="P31" s="3"/>
    </row>
    <row r="32" spans="1:16" ht="31.9" customHeight="1">
      <c r="A32" s="70"/>
      <c r="B32" s="15" t="s">
        <v>48</v>
      </c>
      <c r="C32" s="11" t="s">
        <v>49</v>
      </c>
      <c r="D32" s="23" t="s">
        <v>50</v>
      </c>
      <c r="E32" s="36"/>
      <c r="F32" s="43">
        <f t="shared" si="0"/>
        <v>0</v>
      </c>
      <c r="G32" s="3"/>
      <c r="H32" s="3"/>
      <c r="I32" s="3"/>
      <c r="J32" s="3"/>
      <c r="K32" s="3"/>
      <c r="L32" s="3"/>
      <c r="M32" s="3"/>
      <c r="N32" s="3"/>
      <c r="O32" s="3"/>
      <c r="P32" s="3"/>
    </row>
    <row r="33" spans="1:16" ht="28.15" customHeight="1">
      <c r="A33" s="70"/>
      <c r="B33" s="15" t="s">
        <v>51</v>
      </c>
      <c r="C33" s="11" t="s">
        <v>52</v>
      </c>
      <c r="D33" s="23" t="s">
        <v>53</v>
      </c>
      <c r="E33" s="36"/>
      <c r="F33" s="43">
        <f t="shared" si="0"/>
        <v>0</v>
      </c>
      <c r="G33" s="3"/>
      <c r="H33" s="3"/>
      <c r="I33" s="3"/>
      <c r="J33" s="3"/>
      <c r="K33" s="3"/>
      <c r="L33" s="3"/>
      <c r="M33" s="3"/>
      <c r="N33" s="3"/>
      <c r="O33" s="3"/>
      <c r="P33" s="3"/>
    </row>
    <row r="34" spans="1:16" ht="82.9" customHeight="1">
      <c r="A34" s="70"/>
      <c r="B34" s="15" t="s">
        <v>51</v>
      </c>
      <c r="C34" s="11" t="s">
        <v>54</v>
      </c>
      <c r="D34" s="23" t="s">
        <v>55</v>
      </c>
      <c r="E34" s="36"/>
      <c r="F34" s="43">
        <f t="shared" si="0"/>
        <v>0</v>
      </c>
      <c r="G34" s="3"/>
      <c r="H34" s="3"/>
      <c r="I34" s="3"/>
      <c r="J34" s="3"/>
      <c r="K34" s="3"/>
    </row>
    <row r="35" spans="1:16" ht="36" customHeight="1">
      <c r="A35" s="70"/>
      <c r="B35" s="15" t="s">
        <v>51</v>
      </c>
      <c r="C35" s="11" t="s">
        <v>56</v>
      </c>
      <c r="D35" s="23" t="s">
        <v>57</v>
      </c>
      <c r="E35" s="36"/>
      <c r="F35" s="43">
        <f t="shared" si="0"/>
        <v>0</v>
      </c>
      <c r="G35" s="3"/>
      <c r="H35" s="3"/>
      <c r="I35" s="3"/>
      <c r="J35" s="3"/>
      <c r="K35" s="3"/>
    </row>
    <row r="36" spans="1:16" ht="36" customHeight="1">
      <c r="A36" s="70"/>
      <c r="B36" s="15" t="s">
        <v>51</v>
      </c>
      <c r="C36" s="11" t="s">
        <v>58</v>
      </c>
      <c r="D36" s="23" t="s">
        <v>59</v>
      </c>
      <c r="E36" s="36"/>
      <c r="F36" s="43">
        <f t="shared" si="0"/>
        <v>0</v>
      </c>
      <c r="G36" s="3"/>
      <c r="H36" s="3"/>
      <c r="I36" s="3"/>
      <c r="J36" s="3"/>
      <c r="K36" s="3"/>
    </row>
    <row r="37" spans="1:16" ht="34.5" customHeight="1">
      <c r="A37" s="70"/>
      <c r="B37" s="15" t="s">
        <v>51</v>
      </c>
      <c r="C37" s="11" t="s">
        <v>60</v>
      </c>
      <c r="D37" s="23" t="s">
        <v>61</v>
      </c>
      <c r="E37" s="36"/>
      <c r="F37" s="43">
        <f t="shared" si="0"/>
        <v>0</v>
      </c>
      <c r="G37" s="3"/>
      <c r="H37" s="3"/>
      <c r="I37" s="3"/>
      <c r="J37" s="3"/>
      <c r="K37" s="3"/>
    </row>
    <row r="38" spans="1:16">
      <c r="G38" s="3"/>
      <c r="H38" s="3"/>
      <c r="I38" s="3"/>
      <c r="J38" s="3"/>
      <c r="K38" s="3"/>
    </row>
    <row r="39" spans="1:16">
      <c r="G39" s="3"/>
      <c r="H39" s="3"/>
      <c r="I39" s="3"/>
      <c r="J39" s="3"/>
      <c r="K39" s="3"/>
    </row>
    <row r="40" spans="1:16">
      <c r="H40" s="16"/>
    </row>
    <row r="42" spans="1:16">
      <c r="H42" s="16"/>
    </row>
    <row r="43" spans="1:16">
      <c r="C43" s="71"/>
      <c r="D43" s="71"/>
      <c r="H43" s="16"/>
    </row>
    <row r="44" spans="1:16">
      <c r="C44" s="71"/>
      <c r="D44" s="71"/>
      <c r="H44" s="16"/>
    </row>
    <row r="45" spans="1:16">
      <c r="F45" s="3"/>
      <c r="H45" s="16"/>
    </row>
    <row r="46" spans="1:16" ht="15.6">
      <c r="E46" s="17"/>
    </row>
    <row r="47" spans="1:16" ht="15.6">
      <c r="C47" s="18"/>
      <c r="F47" s="3"/>
      <c r="G47" s="3"/>
      <c r="H47" s="17"/>
      <c r="I47" s="16"/>
    </row>
    <row r="48" spans="1:16">
      <c r="D48" s="24"/>
    </row>
    <row r="49" spans="4:4">
      <c r="D49" s="25"/>
    </row>
  </sheetData>
  <sheetProtection formatColumns="0" formatRows="0"/>
  <mergeCells count="11">
    <mergeCell ref="A1:H1"/>
    <mergeCell ref="A3:C3"/>
    <mergeCell ref="C7:E7"/>
    <mergeCell ref="C8:E8"/>
    <mergeCell ref="A14:B14"/>
    <mergeCell ref="C5:F5"/>
    <mergeCell ref="A16:A17"/>
    <mergeCell ref="A22:A37"/>
    <mergeCell ref="C43:D43"/>
    <mergeCell ref="C44:D44"/>
    <mergeCell ref="C14:H14"/>
  </mergeCells>
  <printOptions horizontalCentered="1"/>
  <pageMargins left="0.25" right="0.25" top="0.35" bottom="0.52" header="0.15748031496062992" footer="0.11811023622047245"/>
  <pageSetup paperSize="9" scale="43" fitToHeight="2" orientation="portrait" cellComments="asDisplayed" r:id="rId1"/>
  <headerFooter alignWithMargins="0">
    <oddFooter>&amp;L&amp;"Arial,Normal"Marché de nettoyage, BP&amp;R&amp;"Arial,Normal"&amp;P/&amp;N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39997558519241921"/>
    <pageSetUpPr fitToPage="1"/>
  </sheetPr>
  <dimension ref="A1:Q48"/>
  <sheetViews>
    <sheetView showGridLines="0" topLeftCell="A30" zoomScale="70" zoomScaleNormal="70" zoomScaleSheetLayoutView="80" workbookViewId="0">
      <selection activeCell="D40" sqref="D40"/>
    </sheetView>
  </sheetViews>
  <sheetFormatPr defaultColWidth="11" defaultRowHeight="14.1"/>
  <cols>
    <col min="1" max="1" width="27.28515625" style="1" customWidth="1"/>
    <col min="2" max="2" width="29.42578125" style="1" customWidth="1"/>
    <col min="3" max="3" width="16.42578125" style="1" customWidth="1"/>
    <col min="4" max="4" width="44.28515625" style="4" customWidth="1"/>
    <col min="5" max="5" width="12.85546875" style="4" customWidth="1"/>
    <col min="6" max="6" width="14" style="4" customWidth="1"/>
    <col min="7" max="7" width="15.5703125" style="33" customWidth="1"/>
    <col min="8" max="8" width="26.42578125" style="1" bestFit="1" customWidth="1"/>
    <col min="9" max="9" width="29" style="1" customWidth="1"/>
    <col min="10" max="10" width="16.28515625" style="1" customWidth="1"/>
    <col min="11" max="12" width="12.7109375" style="1" customWidth="1"/>
    <col min="13" max="13" width="11.7109375" style="1" customWidth="1"/>
    <col min="14" max="15" width="12.7109375" style="1" customWidth="1"/>
    <col min="16" max="16" width="11.7109375" style="1" customWidth="1"/>
    <col min="17" max="17" width="12.7109375" style="1" customWidth="1"/>
    <col min="18" max="16384" width="11" style="1"/>
  </cols>
  <sheetData>
    <row r="1" spans="1:11" ht="69" customHeight="1">
      <c r="A1" s="73" t="s">
        <v>62</v>
      </c>
      <c r="B1" s="73"/>
      <c r="C1" s="73"/>
      <c r="D1" s="73"/>
      <c r="E1" s="73"/>
      <c r="F1" s="73"/>
      <c r="G1" s="73"/>
      <c r="H1" s="73"/>
      <c r="I1" s="73"/>
    </row>
    <row r="2" spans="1:11" ht="14.25" customHeight="1">
      <c r="G2" s="32"/>
      <c r="H2" s="2"/>
    </row>
    <row r="3" spans="1:11" ht="45.6" customHeight="1">
      <c r="A3" s="74" t="s">
        <v>63</v>
      </c>
      <c r="B3" s="74"/>
      <c r="C3" s="74"/>
      <c r="D3" s="19"/>
      <c r="E3" s="19"/>
      <c r="F3" s="19"/>
    </row>
    <row r="4" spans="1:11" ht="14.25" customHeight="1"/>
    <row r="5" spans="1:11" ht="74.25" customHeight="1">
      <c r="A5" s="1" t="s">
        <v>3</v>
      </c>
      <c r="C5" s="83" t="str">
        <f>'BP '!C5:E5</f>
        <v>Lot n°6: nettoyage des locaux, de la vitrerie ainsi que la fourniture des consommables sanitaires et l’évacuation des déchets des sites du département d’Ille et Vilaine, des Cotes d’Armor, du Finister nord, Douarnenez, Pont l’Abbé, Concarneau, Quimperlé, Lorient ville et marine et Vannes ouest et est</v>
      </c>
      <c r="D5" s="84"/>
      <c r="E5" s="84"/>
      <c r="F5" s="84"/>
      <c r="G5" s="85"/>
    </row>
    <row r="6" spans="1:11" ht="14.25" customHeight="1">
      <c r="C6" s="47"/>
      <c r="D6" s="21"/>
      <c r="E6" s="21"/>
      <c r="F6" s="21"/>
    </row>
    <row r="7" spans="1:11" ht="29.25" customHeight="1">
      <c r="A7" s="1" t="s">
        <v>5</v>
      </c>
      <c r="C7" s="86">
        <f>'BP '!C7:E7</f>
        <v>0</v>
      </c>
      <c r="D7" s="86"/>
      <c r="E7" s="86"/>
      <c r="F7" s="86"/>
      <c r="G7" s="86"/>
    </row>
    <row r="8" spans="1:11" ht="24" customHeight="1">
      <c r="A8" s="1" t="s">
        <v>6</v>
      </c>
      <c r="C8" s="87">
        <f>'BP '!C8:E8</f>
        <v>0</v>
      </c>
      <c r="D8" s="88"/>
      <c r="E8" s="88"/>
      <c r="F8" s="88"/>
      <c r="G8" s="89"/>
    </row>
    <row r="9" spans="1:11" ht="12.75" customHeight="1">
      <c r="A9" s="4"/>
      <c r="B9" s="4"/>
      <c r="C9" s="5"/>
      <c r="D9" s="21"/>
      <c r="E9" s="21"/>
      <c r="F9" s="21"/>
    </row>
    <row r="10" spans="1:11" ht="17.25" customHeight="1">
      <c r="A10" s="4" t="s">
        <v>64</v>
      </c>
      <c r="B10" s="4"/>
      <c r="C10" s="48">
        <f>'BP '!C10</f>
        <v>0</v>
      </c>
      <c r="D10" s="21"/>
      <c r="E10" s="21"/>
      <c r="F10" s="21"/>
    </row>
    <row r="11" spans="1:11" ht="15" customHeight="1">
      <c r="A11" s="4"/>
      <c r="B11" s="4"/>
      <c r="C11" s="3"/>
    </row>
    <row r="12" spans="1:11" ht="15" customHeight="1">
      <c r="A12" s="4"/>
      <c r="B12" s="4"/>
      <c r="C12" s="3"/>
    </row>
    <row r="13" spans="1:11" ht="9.6" customHeight="1">
      <c r="A13" s="4" t="str">
        <f>'BP '!A13</f>
        <v xml:space="preserve">Les prix comprennent les prestations détaillées au CCFT. </v>
      </c>
      <c r="B13" s="4"/>
      <c r="C13" s="5"/>
      <c r="D13" s="21"/>
      <c r="E13" s="21"/>
      <c r="F13" s="21"/>
    </row>
    <row r="14" spans="1:11" ht="14.25" customHeight="1">
      <c r="A14" s="1" t="str">
        <f>'BP '!A14:B14</f>
        <v xml:space="preserve">Les prix doivent être présentés avec deux chiffres après la virgule (art 4,1 du contrat) </v>
      </c>
      <c r="C14" s="72"/>
      <c r="D14" s="72"/>
      <c r="E14" s="72"/>
      <c r="F14" s="72"/>
      <c r="G14" s="72"/>
      <c r="H14" s="72"/>
      <c r="I14" s="72"/>
    </row>
    <row r="15" spans="1:11" ht="50.45" customHeight="1">
      <c r="C15" s="38"/>
      <c r="D15" s="38"/>
      <c r="E15" s="38"/>
      <c r="F15" s="38"/>
      <c r="G15" s="38"/>
      <c r="H15" s="38"/>
      <c r="I15" s="38"/>
    </row>
    <row r="16" spans="1:11" ht="50.45" customHeight="1">
      <c r="A16" s="81" t="s">
        <v>65</v>
      </c>
      <c r="B16" s="81"/>
      <c r="C16" s="81"/>
      <c r="D16" s="81"/>
      <c r="E16" s="81"/>
      <c r="F16" s="81"/>
      <c r="G16" s="81"/>
      <c r="H16" s="81"/>
      <c r="I16" s="81"/>
      <c r="J16" s="14"/>
      <c r="K16" s="14"/>
    </row>
    <row r="17" spans="1:12" ht="37.9" customHeight="1">
      <c r="A17" s="40" t="s">
        <v>66</v>
      </c>
      <c r="B17" s="39"/>
      <c r="C17" s="38"/>
      <c r="D17" s="38"/>
      <c r="E17" s="38"/>
      <c r="F17" s="38"/>
      <c r="G17" s="38"/>
      <c r="H17" s="38"/>
      <c r="I17" s="38"/>
    </row>
    <row r="18" spans="1:12" ht="53.45" customHeight="1">
      <c r="E18" s="27" t="str">
        <f>'BP '!E15</f>
        <v xml:space="preserve">Prix en € HT </v>
      </c>
      <c r="F18" s="27" t="str">
        <f>'BP '!F15</f>
        <v xml:space="preserve">Prix en € TTC </v>
      </c>
      <c r="G18" s="34" t="s">
        <v>67</v>
      </c>
      <c r="H18" s="27" t="s">
        <v>68</v>
      </c>
      <c r="I18" s="27" t="s">
        <v>69</v>
      </c>
    </row>
    <row r="19" spans="1:12" ht="54.6" customHeight="1">
      <c r="A19" s="90" t="s">
        <v>70</v>
      </c>
      <c r="B19" s="29" t="s">
        <v>13</v>
      </c>
      <c r="C19" s="6" t="s">
        <v>14</v>
      </c>
      <c r="D19" s="29" t="str">
        <f>+'BP '!D16</f>
        <v xml:space="preserve">NETTOYAGE EN TEMPS NORMAL (hors crise sanitaire) </v>
      </c>
      <c r="E19" s="26">
        <f>'BP '!E16</f>
        <v>0</v>
      </c>
      <c r="F19" s="28">
        <f>(E19*$C$10)+E19</f>
        <v>0</v>
      </c>
      <c r="G19" s="45">
        <v>36570</v>
      </c>
      <c r="H19" s="30" t="s">
        <v>71</v>
      </c>
      <c r="I19" s="26">
        <f>G19*F19</f>
        <v>0</v>
      </c>
      <c r="J19" s="42"/>
    </row>
    <row r="20" spans="1:12" ht="54.6" customHeight="1">
      <c r="A20" s="91"/>
      <c r="B20" s="8" t="s">
        <v>13</v>
      </c>
      <c r="C20" s="6" t="s">
        <v>16</v>
      </c>
      <c r="D20" s="8" t="s">
        <v>17</v>
      </c>
      <c r="E20" s="26">
        <f>'BP '!E17</f>
        <v>0</v>
      </c>
      <c r="F20" s="28">
        <f>(E20*$C$10)+E20</f>
        <v>0</v>
      </c>
      <c r="G20" s="45">
        <v>36570</v>
      </c>
      <c r="H20" s="30" t="s">
        <v>71</v>
      </c>
      <c r="I20" s="26">
        <f>G20*F20</f>
        <v>0</v>
      </c>
      <c r="J20" s="42"/>
    </row>
    <row r="21" spans="1:12" ht="58.9" customHeight="1">
      <c r="A21" s="12" t="s">
        <v>18</v>
      </c>
      <c r="B21" s="8" t="s">
        <v>13</v>
      </c>
      <c r="C21" s="11" t="s">
        <v>19</v>
      </c>
      <c r="D21" s="8" t="s">
        <v>20</v>
      </c>
      <c r="E21" s="26">
        <f>'BP '!E18</f>
        <v>0</v>
      </c>
      <c r="F21" s="28">
        <f>(E21*$C$10)+E21</f>
        <v>0</v>
      </c>
      <c r="G21" s="45">
        <v>2559</v>
      </c>
      <c r="H21" s="30" t="s">
        <v>71</v>
      </c>
      <c r="I21" s="26">
        <f t="shared" ref="I21:I39" si="0">G21*F21</f>
        <v>0</v>
      </c>
      <c r="J21" s="42"/>
    </row>
    <row r="22" spans="1:12" ht="107.45" customHeight="1">
      <c r="A22" s="12" t="s">
        <v>21</v>
      </c>
      <c r="B22" s="8" t="s">
        <v>22</v>
      </c>
      <c r="C22" s="11" t="s">
        <v>23</v>
      </c>
      <c r="D22" s="8" t="s">
        <v>24</v>
      </c>
      <c r="E22" s="26">
        <f>'BP '!E19</f>
        <v>0</v>
      </c>
      <c r="F22" s="28">
        <f t="shared" ref="F22:F39" si="1">(E22*$C$10)+E22</f>
        <v>0</v>
      </c>
      <c r="G22" s="45">
        <v>1527</v>
      </c>
      <c r="H22" s="6" t="s">
        <v>72</v>
      </c>
      <c r="I22" s="26">
        <f t="shared" si="0"/>
        <v>0</v>
      </c>
      <c r="J22" s="42"/>
    </row>
    <row r="23" spans="1:12" ht="64.900000000000006" customHeight="1">
      <c r="A23" s="42"/>
      <c r="B23" s="42"/>
      <c r="C23" s="42"/>
      <c r="D23" s="42"/>
      <c r="E23" s="42"/>
      <c r="F23" s="42"/>
      <c r="G23" s="42"/>
      <c r="H23" s="42"/>
      <c r="I23" s="42"/>
      <c r="J23" s="42"/>
    </row>
    <row r="24" spans="1:12" ht="43.9" customHeight="1">
      <c r="A24" s="82" t="s">
        <v>25</v>
      </c>
      <c r="B24" s="15" t="s">
        <v>26</v>
      </c>
      <c r="C24" s="11" t="s">
        <v>27</v>
      </c>
      <c r="D24" s="49" t="s">
        <v>73</v>
      </c>
      <c r="E24" s="26">
        <f>'BP '!E22</f>
        <v>0</v>
      </c>
      <c r="F24" s="28">
        <f t="shared" si="1"/>
        <v>0</v>
      </c>
      <c r="G24" s="46">
        <v>31594</v>
      </c>
      <c r="H24" s="6" t="s">
        <v>71</v>
      </c>
      <c r="I24" s="26">
        <f t="shared" si="0"/>
        <v>0</v>
      </c>
      <c r="J24" s="42"/>
    </row>
    <row r="25" spans="1:12" ht="35.450000000000003" customHeight="1">
      <c r="A25" s="82"/>
      <c r="B25" s="13" t="s">
        <v>26</v>
      </c>
      <c r="C25" s="11" t="s">
        <v>29</v>
      </c>
      <c r="D25" s="22" t="s">
        <v>30</v>
      </c>
      <c r="E25" s="26">
        <f>'BP '!E23</f>
        <v>0</v>
      </c>
      <c r="F25" s="28">
        <f t="shared" si="1"/>
        <v>0</v>
      </c>
      <c r="G25" s="45">
        <v>3600</v>
      </c>
      <c r="H25" s="6" t="s">
        <v>71</v>
      </c>
      <c r="I25" s="26">
        <f t="shared" si="0"/>
        <v>0</v>
      </c>
      <c r="J25" s="42"/>
    </row>
    <row r="26" spans="1:12" ht="70.900000000000006" customHeight="1">
      <c r="A26" s="82"/>
      <c r="B26" s="13" t="s">
        <v>26</v>
      </c>
      <c r="C26" s="11" t="s">
        <v>31</v>
      </c>
      <c r="D26" s="22" t="s">
        <v>32</v>
      </c>
      <c r="E26" s="26">
        <f>'BP '!E24</f>
        <v>0</v>
      </c>
      <c r="F26" s="28">
        <f t="shared" si="1"/>
        <v>0</v>
      </c>
      <c r="G26" s="45">
        <v>3600</v>
      </c>
      <c r="H26" s="6" t="s">
        <v>71</v>
      </c>
      <c r="I26" s="26">
        <f t="shared" si="0"/>
        <v>0</v>
      </c>
      <c r="J26" s="42"/>
    </row>
    <row r="27" spans="1:12" ht="48" customHeight="1">
      <c r="A27" s="82"/>
      <c r="B27" s="13" t="s">
        <v>26</v>
      </c>
      <c r="C27" s="11" t="s">
        <v>33</v>
      </c>
      <c r="D27" s="22" t="s">
        <v>74</v>
      </c>
      <c r="E27" s="26">
        <f>'BP '!E25</f>
        <v>0</v>
      </c>
      <c r="F27" s="28">
        <f t="shared" si="1"/>
        <v>0</v>
      </c>
      <c r="G27" s="45">
        <f>+G19</f>
        <v>36570</v>
      </c>
      <c r="H27" s="6" t="s">
        <v>71</v>
      </c>
      <c r="I27" s="26">
        <f t="shared" si="0"/>
        <v>0</v>
      </c>
      <c r="J27" s="42"/>
    </row>
    <row r="28" spans="1:12" ht="40.9" customHeight="1">
      <c r="A28" s="82"/>
      <c r="B28" s="13" t="s">
        <v>26</v>
      </c>
      <c r="C28" s="11" t="s">
        <v>35</v>
      </c>
      <c r="D28" s="22" t="s">
        <v>36</v>
      </c>
      <c r="E28" s="26">
        <f>'BP '!E26</f>
        <v>0</v>
      </c>
      <c r="F28" s="28">
        <f t="shared" si="1"/>
        <v>0</v>
      </c>
      <c r="G28" s="45">
        <f>+G19</f>
        <v>36570</v>
      </c>
      <c r="H28" s="6" t="s">
        <v>71</v>
      </c>
      <c r="I28" s="26">
        <f t="shared" si="0"/>
        <v>0</v>
      </c>
      <c r="J28" s="42"/>
    </row>
    <row r="29" spans="1:12" ht="30.6" customHeight="1">
      <c r="A29" s="82"/>
      <c r="B29" s="13" t="s">
        <v>26</v>
      </c>
      <c r="C29" s="11" t="s">
        <v>37</v>
      </c>
      <c r="D29" s="22" t="s">
        <v>38</v>
      </c>
      <c r="E29" s="26">
        <f>'BP '!E27</f>
        <v>0</v>
      </c>
      <c r="F29" s="28">
        <f t="shared" si="1"/>
        <v>0</v>
      </c>
      <c r="G29" s="45">
        <f>G19</f>
        <v>36570</v>
      </c>
      <c r="H29" s="6" t="s">
        <v>71</v>
      </c>
      <c r="I29" s="26">
        <f t="shared" si="0"/>
        <v>0</v>
      </c>
      <c r="J29" s="42"/>
    </row>
    <row r="30" spans="1:12" ht="54.95" customHeight="1">
      <c r="A30" s="82"/>
      <c r="B30" s="13" t="s">
        <v>26</v>
      </c>
      <c r="C30" s="11" t="s">
        <v>39</v>
      </c>
      <c r="D30" s="22" t="s">
        <v>40</v>
      </c>
      <c r="E30" s="26">
        <f>'BP '!E28</f>
        <v>0</v>
      </c>
      <c r="F30" s="28">
        <f t="shared" si="1"/>
        <v>0</v>
      </c>
      <c r="G30" s="45">
        <f>G19</f>
        <v>36570</v>
      </c>
      <c r="H30" s="6" t="s">
        <v>71</v>
      </c>
      <c r="I30" s="26">
        <f t="shared" si="0"/>
        <v>0</v>
      </c>
      <c r="J30" s="42"/>
    </row>
    <row r="31" spans="1:12" ht="46.9" customHeight="1">
      <c r="A31" s="82"/>
      <c r="B31" s="13" t="s">
        <v>26</v>
      </c>
      <c r="C31" s="11" t="s">
        <v>41</v>
      </c>
      <c r="D31" s="22" t="s">
        <v>42</v>
      </c>
      <c r="E31" s="26">
        <f>'BP '!E29</f>
        <v>0</v>
      </c>
      <c r="F31" s="28">
        <f t="shared" si="1"/>
        <v>0</v>
      </c>
      <c r="G31" s="45">
        <f>G19</f>
        <v>36570</v>
      </c>
      <c r="H31" s="6" t="s">
        <v>71</v>
      </c>
      <c r="I31" s="26">
        <f t="shared" si="0"/>
        <v>0</v>
      </c>
      <c r="J31" s="42"/>
    </row>
    <row r="32" spans="1:12" ht="54.95" customHeight="1">
      <c r="A32" s="82"/>
      <c r="B32" s="15" t="s">
        <v>43</v>
      </c>
      <c r="C32" s="11" t="s">
        <v>44</v>
      </c>
      <c r="D32" s="23" t="s">
        <v>45</v>
      </c>
      <c r="E32" s="26">
        <f>'BP '!E30</f>
        <v>0</v>
      </c>
      <c r="F32" s="28">
        <f t="shared" si="1"/>
        <v>0</v>
      </c>
      <c r="G32" s="45">
        <f>1527*3</f>
        <v>4581</v>
      </c>
      <c r="H32" s="6" t="s">
        <v>75</v>
      </c>
      <c r="I32" s="26">
        <f t="shared" si="0"/>
        <v>0</v>
      </c>
      <c r="J32" s="42"/>
      <c r="K32" s="3"/>
      <c r="L32" s="3"/>
    </row>
    <row r="33" spans="1:17" ht="69.599999999999994" customHeight="1">
      <c r="A33" s="82"/>
      <c r="B33" s="15" t="s">
        <v>43</v>
      </c>
      <c r="C33" s="11" t="s">
        <v>46</v>
      </c>
      <c r="D33" s="23" t="s">
        <v>47</v>
      </c>
      <c r="E33" s="26">
        <f>'BP '!E31</f>
        <v>0</v>
      </c>
      <c r="F33" s="28">
        <f t="shared" si="1"/>
        <v>0</v>
      </c>
      <c r="G33" s="45">
        <f>1527*3</f>
        <v>4581</v>
      </c>
      <c r="H33" s="6" t="s">
        <v>76</v>
      </c>
      <c r="I33" s="26">
        <f t="shared" si="0"/>
        <v>0</v>
      </c>
      <c r="J33" s="42"/>
      <c r="K33" s="3"/>
      <c r="L33" s="3"/>
      <c r="M33" s="3"/>
      <c r="N33" s="3"/>
      <c r="O33" s="3"/>
      <c r="P33" s="3"/>
      <c r="Q33" s="3"/>
    </row>
    <row r="34" spans="1:17" ht="31.9" customHeight="1">
      <c r="A34" s="82"/>
      <c r="B34" s="15" t="s">
        <v>48</v>
      </c>
      <c r="C34" s="11" t="s">
        <v>49</v>
      </c>
      <c r="D34" s="23" t="s">
        <v>50</v>
      </c>
      <c r="E34" s="26">
        <f>'BP '!E32</f>
        <v>0</v>
      </c>
      <c r="F34" s="28">
        <f t="shared" si="1"/>
        <v>0</v>
      </c>
      <c r="G34" s="45">
        <v>45</v>
      </c>
      <c r="H34" s="6" t="s">
        <v>77</v>
      </c>
      <c r="I34" s="26">
        <f t="shared" si="0"/>
        <v>0</v>
      </c>
      <c r="J34" s="42"/>
      <c r="K34" s="3"/>
      <c r="L34" s="3"/>
      <c r="M34" s="3"/>
      <c r="N34" s="3"/>
      <c r="O34" s="3"/>
      <c r="P34" s="3"/>
      <c r="Q34" s="3"/>
    </row>
    <row r="35" spans="1:17" ht="28.15" customHeight="1">
      <c r="A35" s="82"/>
      <c r="B35" s="15" t="s">
        <v>51</v>
      </c>
      <c r="C35" s="11" t="s">
        <v>52</v>
      </c>
      <c r="D35" s="23" t="s">
        <v>53</v>
      </c>
      <c r="E35" s="26">
        <f>'BP '!E33</f>
        <v>0</v>
      </c>
      <c r="F35" s="28">
        <f t="shared" si="1"/>
        <v>0</v>
      </c>
      <c r="G35" s="45">
        <v>224</v>
      </c>
      <c r="H35" s="6" t="s">
        <v>78</v>
      </c>
      <c r="I35" s="26">
        <f t="shared" si="0"/>
        <v>0</v>
      </c>
      <c r="J35" s="42"/>
      <c r="K35" s="3"/>
      <c r="L35" s="3"/>
      <c r="M35" s="3"/>
      <c r="N35" s="3"/>
      <c r="O35" s="3"/>
      <c r="P35" s="3"/>
      <c r="Q35" s="3"/>
    </row>
    <row r="36" spans="1:17" ht="82.9" customHeight="1">
      <c r="A36" s="82"/>
      <c r="B36" s="15" t="s">
        <v>51</v>
      </c>
      <c r="C36" s="11" t="s">
        <v>54</v>
      </c>
      <c r="D36" s="23" t="s">
        <v>55</v>
      </c>
      <c r="E36" s="26">
        <f>'BP '!E34</f>
        <v>0</v>
      </c>
      <c r="F36" s="28">
        <f t="shared" si="1"/>
        <v>0</v>
      </c>
      <c r="G36" s="45">
        <v>6</v>
      </c>
      <c r="H36" s="6" t="s">
        <v>78</v>
      </c>
      <c r="I36" s="26">
        <f t="shared" si="0"/>
        <v>0</v>
      </c>
      <c r="J36" s="42"/>
      <c r="K36" s="3"/>
      <c r="L36" s="3"/>
    </row>
    <row r="37" spans="1:17" ht="36" customHeight="1">
      <c r="A37" s="82"/>
      <c r="B37" s="15" t="s">
        <v>51</v>
      </c>
      <c r="C37" s="11" t="s">
        <v>56</v>
      </c>
      <c r="D37" s="23" t="s">
        <v>57</v>
      </c>
      <c r="E37" s="26">
        <f>'BP '!E35</f>
        <v>0</v>
      </c>
      <c r="F37" s="28">
        <f t="shared" si="1"/>
        <v>0</v>
      </c>
      <c r="G37" s="45">
        <v>31</v>
      </c>
      <c r="H37" s="6" t="s">
        <v>78</v>
      </c>
      <c r="I37" s="26">
        <f t="shared" si="0"/>
        <v>0</v>
      </c>
      <c r="J37" s="42"/>
      <c r="K37" s="3"/>
      <c r="L37" s="3"/>
    </row>
    <row r="38" spans="1:17" ht="36" customHeight="1">
      <c r="A38" s="82"/>
      <c r="B38" s="15" t="s">
        <v>51</v>
      </c>
      <c r="C38" s="11" t="s">
        <v>58</v>
      </c>
      <c r="D38" s="23" t="s">
        <v>59</v>
      </c>
      <c r="E38" s="26">
        <f>'BP '!E36</f>
        <v>0</v>
      </c>
      <c r="F38" s="28">
        <f t="shared" si="1"/>
        <v>0</v>
      </c>
      <c r="G38" s="45">
        <v>3</v>
      </c>
      <c r="H38" s="6" t="s">
        <v>78</v>
      </c>
      <c r="I38" s="26">
        <f t="shared" si="0"/>
        <v>0</v>
      </c>
      <c r="J38" s="42"/>
      <c r="K38" s="3"/>
      <c r="L38" s="3"/>
    </row>
    <row r="39" spans="1:17" ht="34.5" customHeight="1">
      <c r="A39" s="82"/>
      <c r="B39" s="15" t="s">
        <v>51</v>
      </c>
      <c r="C39" s="11" t="s">
        <v>60</v>
      </c>
      <c r="D39" s="23" t="s">
        <v>61</v>
      </c>
      <c r="E39" s="26">
        <f>'BP '!E37</f>
        <v>0</v>
      </c>
      <c r="F39" s="28">
        <f t="shared" si="1"/>
        <v>0</v>
      </c>
      <c r="G39" s="46">
        <v>5</v>
      </c>
      <c r="H39" s="6" t="s">
        <v>78</v>
      </c>
      <c r="I39" s="26">
        <f t="shared" si="0"/>
        <v>0</v>
      </c>
      <c r="J39" s="42"/>
      <c r="K39" s="3"/>
      <c r="L39" s="3"/>
    </row>
    <row r="40" spans="1:17" ht="53.45" customHeight="1">
      <c r="E40" s="1"/>
      <c r="F40" s="1"/>
      <c r="I40" s="41">
        <f>SUM(I19:I39)</f>
        <v>0</v>
      </c>
      <c r="J40" s="42"/>
    </row>
    <row r="41" spans="1:17">
      <c r="E41" s="1"/>
      <c r="F41" s="1"/>
    </row>
    <row r="42" spans="1:17" ht="18">
      <c r="A42" s="40" t="s">
        <v>79</v>
      </c>
      <c r="E42" s="1"/>
      <c r="F42" s="1"/>
    </row>
    <row r="43" spans="1:17">
      <c r="C43" s="71"/>
      <c r="D43" s="71"/>
      <c r="E43" s="1"/>
      <c r="F43" s="1"/>
    </row>
    <row r="44" spans="1:17" ht="78" customHeight="1">
      <c r="A44" s="31" t="s">
        <v>12</v>
      </c>
      <c r="B44" s="29" t="s">
        <v>13</v>
      </c>
      <c r="C44" s="29" t="s">
        <v>16</v>
      </c>
      <c r="D44" s="29" t="s">
        <v>17</v>
      </c>
      <c r="E44" s="26">
        <f>'BP '!E17</f>
        <v>0</v>
      </c>
      <c r="F44" s="41">
        <f>'BP '!F17</f>
        <v>0</v>
      </c>
    </row>
    <row r="45" spans="1:17" ht="15.6">
      <c r="G45" s="35"/>
    </row>
    <row r="46" spans="1:17">
      <c r="C46" s="18"/>
      <c r="G46" s="44"/>
      <c r="H46" s="3"/>
      <c r="I46" s="3"/>
      <c r="J46" s="16"/>
    </row>
    <row r="47" spans="1:17">
      <c r="D47" s="24"/>
      <c r="E47" s="24"/>
      <c r="F47" s="24"/>
      <c r="G47" s="44"/>
    </row>
    <row r="48" spans="1:17">
      <c r="D48" s="25"/>
      <c r="E48" s="25"/>
      <c r="F48" s="25"/>
    </row>
  </sheetData>
  <sheetProtection formatColumns="0" formatRows="0"/>
  <mergeCells count="10">
    <mergeCell ref="A16:I16"/>
    <mergeCell ref="A24:A39"/>
    <mergeCell ref="C43:D43"/>
    <mergeCell ref="C14:I14"/>
    <mergeCell ref="A1:I1"/>
    <mergeCell ref="A3:C3"/>
    <mergeCell ref="C5:G5"/>
    <mergeCell ref="C7:G7"/>
    <mergeCell ref="C8:G8"/>
    <mergeCell ref="A19:A20"/>
  </mergeCells>
  <printOptions horizontalCentered="1"/>
  <pageMargins left="0.25" right="0.25" top="0.35" bottom="0.52" header="0.15748031496062992" footer="0.11811023622047245"/>
  <pageSetup paperSize="9" scale="46" fitToHeight="2" orientation="portrait" cellComments="asDisplayed" r:id="rId1"/>
  <headerFooter alignWithMargins="0">
    <oddFooter>&amp;L&amp;"Arial,Normal"Marché de nettoyage, BP&amp;R&amp;"Arial,Normal"&amp;P/&amp;N</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D2430-DB91-43AC-ABEA-4EC43E7DA4C0}">
  <sheetPr>
    <tabColor theme="1" tint="4.9989318521683403E-2"/>
  </sheetPr>
  <dimension ref="A1:J50"/>
  <sheetViews>
    <sheetView workbookViewId="0">
      <selection activeCell="C15" sqref="C15"/>
    </sheetView>
  </sheetViews>
  <sheetFormatPr defaultColWidth="10.85546875" defaultRowHeight="12.6"/>
  <cols>
    <col min="1" max="1" width="19.140625" style="53" customWidth="1"/>
    <col min="2" max="3" width="14.42578125" style="53" customWidth="1"/>
    <col min="4" max="8" width="10.85546875" style="53"/>
    <col min="9" max="9" width="13.42578125" style="53" customWidth="1"/>
    <col min="10" max="16384" width="10.85546875" style="53"/>
  </cols>
  <sheetData>
    <row r="1" spans="1:10" ht="14.1" customHeight="1">
      <c r="C1" s="97" t="s">
        <v>15</v>
      </c>
      <c r="D1" s="97"/>
      <c r="E1" s="97"/>
      <c r="F1" s="54">
        <f>'BP '!E16</f>
        <v>0</v>
      </c>
      <c r="G1" s="99" t="s">
        <v>13</v>
      </c>
      <c r="H1" s="100"/>
      <c r="I1" s="101"/>
      <c r="J1" s="10"/>
    </row>
    <row r="2" spans="1:10" ht="14.1" customHeight="1">
      <c r="C2" s="97" t="s">
        <v>80</v>
      </c>
      <c r="D2" s="97"/>
      <c r="E2" s="97"/>
      <c r="F2" s="54">
        <f>'BP '!E18</f>
        <v>0</v>
      </c>
      <c r="G2" s="99" t="s">
        <v>13</v>
      </c>
      <c r="H2" s="100"/>
      <c r="I2" s="101"/>
      <c r="J2" s="10"/>
    </row>
    <row r="3" spans="1:10" ht="14.1" customHeight="1">
      <c r="C3" s="97" t="s">
        <v>24</v>
      </c>
      <c r="D3" s="97"/>
      <c r="E3" s="97"/>
      <c r="F3" s="54">
        <f>'BP '!E19</f>
        <v>0</v>
      </c>
      <c r="G3" s="99" t="s">
        <v>22</v>
      </c>
      <c r="H3" s="100"/>
      <c r="I3" s="101"/>
      <c r="J3" s="10"/>
    </row>
    <row r="4" spans="1:10" ht="14.1">
      <c r="C4" s="55"/>
      <c r="D4" s="55"/>
      <c r="E4" s="55"/>
      <c r="F4" s="56"/>
      <c r="G4" s="57"/>
      <c r="H4" s="57"/>
      <c r="I4" s="57"/>
      <c r="J4" s="57"/>
    </row>
    <row r="5" spans="1:10" ht="14.1">
      <c r="C5" s="97" t="s">
        <v>15</v>
      </c>
      <c r="D5" s="97"/>
      <c r="E5" s="97"/>
      <c r="F5" s="54">
        <f>F1/12</f>
        <v>0</v>
      </c>
      <c r="G5" s="98" t="s">
        <v>81</v>
      </c>
      <c r="H5" s="98"/>
      <c r="I5" s="98"/>
      <c r="J5" s="98"/>
    </row>
    <row r="6" spans="1:10" ht="14.1">
      <c r="C6" s="97" t="s">
        <v>82</v>
      </c>
      <c r="D6" s="97"/>
      <c r="E6" s="97"/>
      <c r="F6" s="54">
        <f>F2/12</f>
        <v>0</v>
      </c>
      <c r="G6" s="98" t="s">
        <v>81</v>
      </c>
      <c r="H6" s="98"/>
      <c r="I6" s="98"/>
      <c r="J6" s="98"/>
    </row>
    <row r="7" spans="1:10" ht="14.1">
      <c r="C7" s="97" t="s">
        <v>24</v>
      </c>
      <c r="D7" s="97"/>
      <c r="E7" s="97"/>
      <c r="F7" s="54">
        <f>F3/12</f>
        <v>0</v>
      </c>
      <c r="G7" s="98" t="s">
        <v>83</v>
      </c>
      <c r="H7" s="98"/>
      <c r="I7" s="98"/>
      <c r="J7" s="98"/>
    </row>
    <row r="8" spans="1:10" ht="14.1">
      <c r="C8" s="55"/>
      <c r="D8" s="55"/>
      <c r="E8" s="55"/>
      <c r="F8" s="56"/>
      <c r="G8" s="57"/>
      <c r="H8" s="57"/>
      <c r="I8" s="57"/>
      <c r="J8" s="57"/>
    </row>
    <row r="9" spans="1:10" ht="14.1">
      <c r="C9" s="55"/>
      <c r="D9" s="55"/>
      <c r="E9" s="55"/>
      <c r="F9" s="56"/>
      <c r="G9" s="57"/>
      <c r="H9" s="57"/>
      <c r="I9" s="57"/>
      <c r="J9" s="57"/>
    </row>
    <row r="12" spans="1:10" ht="12.6" customHeight="1" thickBot="1">
      <c r="A12" s="92" t="s">
        <v>84</v>
      </c>
      <c r="B12" s="92" t="s">
        <v>85</v>
      </c>
      <c r="C12" s="92" t="s">
        <v>86</v>
      </c>
      <c r="D12" s="95" t="s">
        <v>87</v>
      </c>
    </row>
    <row r="13" spans="1:10" ht="12.6" customHeight="1" thickBot="1">
      <c r="A13" s="93"/>
      <c r="B13" s="93"/>
      <c r="C13" s="93"/>
      <c r="D13" s="96"/>
      <c r="E13" s="58" t="s">
        <v>88</v>
      </c>
      <c r="F13" s="59"/>
      <c r="G13" s="60"/>
    </row>
    <row r="14" spans="1:10" ht="38.450000000000003" customHeight="1">
      <c r="A14" s="94"/>
      <c r="B14" s="94"/>
      <c r="C14" s="94"/>
      <c r="D14" s="96"/>
      <c r="E14" s="64" t="s">
        <v>89</v>
      </c>
      <c r="F14" s="64" t="s">
        <v>90</v>
      </c>
      <c r="G14" s="65" t="s">
        <v>91</v>
      </c>
    </row>
    <row r="15" spans="1:10" ht="14.45">
      <c r="A15" s="66" t="s">
        <v>92</v>
      </c>
      <c r="B15" s="66">
        <v>45</v>
      </c>
      <c r="C15" s="61">
        <v>907</v>
      </c>
      <c r="D15" s="62">
        <v>333</v>
      </c>
      <c r="E15" s="63">
        <f>+C15*$F$5</f>
        <v>0</v>
      </c>
      <c r="F15" s="63">
        <f>D15*$F$6</f>
        <v>0</v>
      </c>
      <c r="G15" s="63">
        <f>$F$7*B15</f>
        <v>0</v>
      </c>
    </row>
    <row r="16" spans="1:10" ht="14.45">
      <c r="A16" s="66" t="s">
        <v>93</v>
      </c>
      <c r="B16" s="66">
        <v>43</v>
      </c>
      <c r="C16" s="61">
        <v>981.64</v>
      </c>
      <c r="D16" s="62">
        <v>580.96</v>
      </c>
      <c r="E16" s="63">
        <f t="shared" ref="E16:E50" si="0">+C16*$F$5</f>
        <v>0</v>
      </c>
      <c r="F16" s="63">
        <f t="shared" ref="F16:F50" si="1">D16*$F$6</f>
        <v>0</v>
      </c>
      <c r="G16" s="63">
        <f t="shared" ref="G16:G50" si="2">$F$7*B16</f>
        <v>0</v>
      </c>
    </row>
    <row r="17" spans="1:7" ht="14.45">
      <c r="A17" s="66" t="s">
        <v>94</v>
      </c>
      <c r="B17" s="66">
        <v>26</v>
      </c>
      <c r="C17" s="61">
        <v>622.74</v>
      </c>
      <c r="D17" s="67">
        <v>100</v>
      </c>
      <c r="E17" s="63">
        <f t="shared" si="0"/>
        <v>0</v>
      </c>
      <c r="F17" s="63">
        <f t="shared" si="1"/>
        <v>0</v>
      </c>
      <c r="G17" s="63">
        <f t="shared" si="2"/>
        <v>0</v>
      </c>
    </row>
    <row r="18" spans="1:7" ht="14.45">
      <c r="A18" s="66" t="s">
        <v>95</v>
      </c>
      <c r="B18" s="66">
        <v>26</v>
      </c>
      <c r="C18" s="61">
        <v>582</v>
      </c>
      <c r="D18" s="67">
        <v>273.53999999999996</v>
      </c>
      <c r="E18" s="63">
        <f t="shared" si="0"/>
        <v>0</v>
      </c>
      <c r="F18" s="63">
        <f t="shared" si="1"/>
        <v>0</v>
      </c>
      <c r="G18" s="63">
        <f t="shared" si="2"/>
        <v>0</v>
      </c>
    </row>
    <row r="19" spans="1:7" ht="14.45">
      <c r="A19" s="66" t="s">
        <v>96</v>
      </c>
      <c r="B19" s="66">
        <v>46</v>
      </c>
      <c r="C19" s="61">
        <v>1308</v>
      </c>
      <c r="D19" s="67">
        <v>614.76</v>
      </c>
      <c r="E19" s="63">
        <f t="shared" si="0"/>
        <v>0</v>
      </c>
      <c r="F19" s="63">
        <f t="shared" si="1"/>
        <v>0</v>
      </c>
      <c r="G19" s="63">
        <f t="shared" si="2"/>
        <v>0</v>
      </c>
    </row>
    <row r="20" spans="1:7" ht="14.45">
      <c r="A20" s="66" t="s">
        <v>97</v>
      </c>
      <c r="B20" s="66">
        <v>14</v>
      </c>
      <c r="C20" s="61">
        <v>285</v>
      </c>
      <c r="D20" s="67">
        <v>133.94999999999999</v>
      </c>
      <c r="E20" s="63">
        <f t="shared" si="0"/>
        <v>0</v>
      </c>
      <c r="F20" s="63">
        <f t="shared" si="1"/>
        <v>0</v>
      </c>
      <c r="G20" s="63">
        <f t="shared" si="2"/>
        <v>0</v>
      </c>
    </row>
    <row r="21" spans="1:7" ht="14.45">
      <c r="A21" s="66" t="s">
        <v>98</v>
      </c>
      <c r="B21" s="66">
        <v>52</v>
      </c>
      <c r="C21" s="61">
        <v>1062</v>
      </c>
      <c r="D21" s="67">
        <v>670</v>
      </c>
      <c r="E21" s="63">
        <f t="shared" si="0"/>
        <v>0</v>
      </c>
      <c r="F21" s="63">
        <f t="shared" si="1"/>
        <v>0</v>
      </c>
      <c r="G21" s="63">
        <f t="shared" si="2"/>
        <v>0</v>
      </c>
    </row>
    <row r="22" spans="1:7" ht="14.45">
      <c r="A22" s="66" t="s">
        <v>99</v>
      </c>
      <c r="B22" s="66">
        <v>48</v>
      </c>
      <c r="C22" s="61">
        <v>989</v>
      </c>
      <c r="D22" s="67">
        <v>464.83000000000004</v>
      </c>
      <c r="E22" s="63">
        <f t="shared" si="0"/>
        <v>0</v>
      </c>
      <c r="F22" s="63">
        <f t="shared" si="1"/>
        <v>0</v>
      </c>
      <c r="G22" s="63">
        <f t="shared" si="2"/>
        <v>0</v>
      </c>
    </row>
    <row r="23" spans="1:7" ht="14.45">
      <c r="A23" s="66" t="s">
        <v>100</v>
      </c>
      <c r="B23" s="66">
        <v>62</v>
      </c>
      <c r="C23" s="61">
        <v>1957.0000000000002</v>
      </c>
      <c r="D23" s="67">
        <v>941</v>
      </c>
      <c r="E23" s="63">
        <f t="shared" si="0"/>
        <v>0</v>
      </c>
      <c r="F23" s="63">
        <f t="shared" si="1"/>
        <v>0</v>
      </c>
      <c r="G23" s="63">
        <f t="shared" si="2"/>
        <v>0</v>
      </c>
    </row>
    <row r="24" spans="1:7" ht="14.45">
      <c r="A24" s="66" t="s">
        <v>101</v>
      </c>
      <c r="B24" s="66">
        <v>51</v>
      </c>
      <c r="C24" s="61">
        <v>1173</v>
      </c>
      <c r="D24" s="67">
        <v>584.4</v>
      </c>
      <c r="E24" s="63">
        <f t="shared" si="0"/>
        <v>0</v>
      </c>
      <c r="F24" s="63">
        <f t="shared" si="1"/>
        <v>0</v>
      </c>
      <c r="G24" s="63">
        <f t="shared" si="2"/>
        <v>0</v>
      </c>
    </row>
    <row r="25" spans="1:7" ht="14.45">
      <c r="A25" s="66" t="s">
        <v>102</v>
      </c>
      <c r="B25" s="66">
        <v>9</v>
      </c>
      <c r="C25" s="61">
        <v>247</v>
      </c>
      <c r="D25" s="67">
        <v>83</v>
      </c>
      <c r="E25" s="63">
        <f t="shared" si="0"/>
        <v>0</v>
      </c>
      <c r="F25" s="63">
        <f t="shared" si="1"/>
        <v>0</v>
      </c>
      <c r="G25" s="63">
        <f t="shared" si="2"/>
        <v>0</v>
      </c>
    </row>
    <row r="26" spans="1:7" ht="14.45">
      <c r="A26" s="66" t="s">
        <v>103</v>
      </c>
      <c r="B26" s="66">
        <v>31</v>
      </c>
      <c r="C26" s="61">
        <v>620</v>
      </c>
      <c r="D26" s="67">
        <v>291.39999999999998</v>
      </c>
      <c r="E26" s="63">
        <f t="shared" si="0"/>
        <v>0</v>
      </c>
      <c r="F26" s="63">
        <f t="shared" si="1"/>
        <v>0</v>
      </c>
      <c r="G26" s="63">
        <f t="shared" si="2"/>
        <v>0</v>
      </c>
    </row>
    <row r="27" spans="1:7" ht="14.45">
      <c r="A27" s="66" t="s">
        <v>104</v>
      </c>
      <c r="B27" s="66">
        <v>28</v>
      </c>
      <c r="C27" s="61">
        <v>630</v>
      </c>
      <c r="D27" s="67">
        <v>296.10000000000002</v>
      </c>
      <c r="E27" s="63">
        <f t="shared" si="0"/>
        <v>0</v>
      </c>
      <c r="F27" s="63">
        <f t="shared" si="1"/>
        <v>0</v>
      </c>
      <c r="G27" s="63">
        <f t="shared" si="2"/>
        <v>0</v>
      </c>
    </row>
    <row r="28" spans="1:7" ht="14.45">
      <c r="A28" s="66" t="s">
        <v>105</v>
      </c>
      <c r="B28" s="66">
        <v>37</v>
      </c>
      <c r="C28" s="61">
        <v>802</v>
      </c>
      <c r="D28" s="67">
        <v>316</v>
      </c>
      <c r="E28" s="63">
        <f t="shared" si="0"/>
        <v>0</v>
      </c>
      <c r="F28" s="63">
        <f t="shared" si="1"/>
        <v>0</v>
      </c>
      <c r="G28" s="63">
        <f t="shared" si="2"/>
        <v>0</v>
      </c>
    </row>
    <row r="29" spans="1:7" ht="14.45">
      <c r="A29" s="66" t="s">
        <v>106</v>
      </c>
      <c r="B29" s="66">
        <v>29</v>
      </c>
      <c r="C29" s="61">
        <v>700</v>
      </c>
      <c r="D29" s="67">
        <v>329</v>
      </c>
      <c r="E29" s="63">
        <f t="shared" si="0"/>
        <v>0</v>
      </c>
      <c r="F29" s="63">
        <f t="shared" si="1"/>
        <v>0</v>
      </c>
      <c r="G29" s="63">
        <f t="shared" si="2"/>
        <v>0</v>
      </c>
    </row>
    <row r="30" spans="1:7" ht="14.45">
      <c r="A30" s="66" t="s">
        <v>107</v>
      </c>
      <c r="B30" s="66">
        <v>58</v>
      </c>
      <c r="C30" s="61">
        <v>1320</v>
      </c>
      <c r="D30" s="67">
        <v>620.4</v>
      </c>
      <c r="E30" s="63">
        <f t="shared" si="0"/>
        <v>0</v>
      </c>
      <c r="F30" s="63">
        <f t="shared" si="1"/>
        <v>0</v>
      </c>
      <c r="G30" s="63">
        <f t="shared" si="2"/>
        <v>0</v>
      </c>
    </row>
    <row r="31" spans="1:7" ht="14.45">
      <c r="A31" s="66" t="s">
        <v>108</v>
      </c>
      <c r="B31" s="66">
        <v>25</v>
      </c>
      <c r="C31" s="61">
        <v>638</v>
      </c>
      <c r="D31" s="67">
        <v>299.85999999999996</v>
      </c>
      <c r="E31" s="63">
        <f t="shared" si="0"/>
        <v>0</v>
      </c>
      <c r="F31" s="63">
        <f t="shared" si="1"/>
        <v>0</v>
      </c>
      <c r="G31" s="63">
        <f t="shared" si="2"/>
        <v>0</v>
      </c>
    </row>
    <row r="32" spans="1:7" ht="14.45">
      <c r="A32" s="66" t="s">
        <v>109</v>
      </c>
      <c r="B32" s="66">
        <v>27</v>
      </c>
      <c r="C32" s="61">
        <v>675</v>
      </c>
      <c r="D32" s="67">
        <v>317.25</v>
      </c>
      <c r="E32" s="63">
        <f t="shared" si="0"/>
        <v>0</v>
      </c>
      <c r="F32" s="63">
        <f t="shared" si="1"/>
        <v>0</v>
      </c>
      <c r="G32" s="63">
        <f t="shared" si="2"/>
        <v>0</v>
      </c>
    </row>
    <row r="33" spans="1:7" ht="14.45">
      <c r="A33" s="66" t="s">
        <v>110</v>
      </c>
      <c r="B33" s="66">
        <v>29</v>
      </c>
      <c r="C33" s="61">
        <v>620</v>
      </c>
      <c r="D33" s="67">
        <v>291.39999999999998</v>
      </c>
      <c r="E33" s="63">
        <f t="shared" si="0"/>
        <v>0</v>
      </c>
      <c r="F33" s="63">
        <f t="shared" si="1"/>
        <v>0</v>
      </c>
      <c r="G33" s="63">
        <f t="shared" si="2"/>
        <v>0</v>
      </c>
    </row>
    <row r="34" spans="1:7" ht="14.45">
      <c r="A34" s="66" t="s">
        <v>111</v>
      </c>
      <c r="B34" s="66">
        <v>28</v>
      </c>
      <c r="C34" s="61">
        <v>923</v>
      </c>
      <c r="D34" s="67">
        <v>318</v>
      </c>
      <c r="E34" s="63">
        <f t="shared" si="0"/>
        <v>0</v>
      </c>
      <c r="F34" s="63">
        <f t="shared" si="1"/>
        <v>0</v>
      </c>
      <c r="G34" s="63">
        <f t="shared" si="2"/>
        <v>0</v>
      </c>
    </row>
    <row r="35" spans="1:7" ht="14.45">
      <c r="A35" s="66" t="s">
        <v>112</v>
      </c>
      <c r="B35" s="66">
        <v>50</v>
      </c>
      <c r="C35" s="61">
        <v>1455</v>
      </c>
      <c r="D35" s="67">
        <v>683.85</v>
      </c>
      <c r="E35" s="63">
        <f t="shared" si="0"/>
        <v>0</v>
      </c>
      <c r="F35" s="63">
        <f t="shared" si="1"/>
        <v>0</v>
      </c>
      <c r="G35" s="63">
        <f t="shared" si="2"/>
        <v>0</v>
      </c>
    </row>
    <row r="36" spans="1:7" ht="14.45">
      <c r="A36" s="66" t="s">
        <v>113</v>
      </c>
      <c r="B36" s="66">
        <v>56</v>
      </c>
      <c r="C36" s="61">
        <v>2066</v>
      </c>
      <c r="D36" s="67">
        <v>799</v>
      </c>
      <c r="E36" s="63">
        <f t="shared" si="0"/>
        <v>0</v>
      </c>
      <c r="F36" s="63">
        <f t="shared" si="1"/>
        <v>0</v>
      </c>
      <c r="G36" s="63">
        <f t="shared" si="2"/>
        <v>0</v>
      </c>
    </row>
    <row r="37" spans="1:7" ht="14.45">
      <c r="A37" s="66" t="s">
        <v>114</v>
      </c>
      <c r="B37" s="66">
        <v>57</v>
      </c>
      <c r="C37" s="61">
        <v>1327</v>
      </c>
      <c r="D37" s="67">
        <v>623.69000000000005</v>
      </c>
      <c r="E37" s="63">
        <f t="shared" si="0"/>
        <v>0</v>
      </c>
      <c r="F37" s="63">
        <f t="shared" si="1"/>
        <v>0</v>
      </c>
      <c r="G37" s="63">
        <f t="shared" si="2"/>
        <v>0</v>
      </c>
    </row>
    <row r="38" spans="1:7" ht="14.45">
      <c r="A38" s="66" t="s">
        <v>115</v>
      </c>
      <c r="B38" s="68">
        <v>7</v>
      </c>
      <c r="C38" s="61">
        <v>351</v>
      </c>
      <c r="D38" s="67">
        <v>88</v>
      </c>
      <c r="E38" s="63">
        <f t="shared" si="0"/>
        <v>0</v>
      </c>
      <c r="F38" s="63">
        <f t="shared" si="1"/>
        <v>0</v>
      </c>
      <c r="G38" s="63">
        <f t="shared" si="2"/>
        <v>0</v>
      </c>
    </row>
    <row r="39" spans="1:7" ht="14.45">
      <c r="A39" s="66" t="s">
        <v>116</v>
      </c>
      <c r="B39" s="66">
        <v>78</v>
      </c>
      <c r="C39" s="61">
        <v>1756</v>
      </c>
      <c r="D39" s="67">
        <v>779</v>
      </c>
      <c r="E39" s="63">
        <f t="shared" si="0"/>
        <v>0</v>
      </c>
      <c r="F39" s="63">
        <f t="shared" si="1"/>
        <v>0</v>
      </c>
      <c r="G39" s="63">
        <f t="shared" si="2"/>
        <v>0</v>
      </c>
    </row>
    <row r="40" spans="1:7" ht="14.45">
      <c r="A40" s="66" t="s">
        <v>117</v>
      </c>
      <c r="B40" s="66">
        <v>4</v>
      </c>
      <c r="C40" s="61">
        <v>403</v>
      </c>
      <c r="D40" s="67">
        <v>189.41</v>
      </c>
      <c r="E40" s="63">
        <f t="shared" si="0"/>
        <v>0</v>
      </c>
      <c r="F40" s="63">
        <f t="shared" si="1"/>
        <v>0</v>
      </c>
      <c r="G40" s="63">
        <f t="shared" si="2"/>
        <v>0</v>
      </c>
    </row>
    <row r="41" spans="1:7" ht="14.45">
      <c r="A41" s="66" t="s">
        <v>118</v>
      </c>
      <c r="B41" s="66">
        <v>46</v>
      </c>
      <c r="C41" s="61">
        <v>927</v>
      </c>
      <c r="D41" s="67">
        <v>435.69</v>
      </c>
      <c r="E41" s="63">
        <f t="shared" si="0"/>
        <v>0</v>
      </c>
      <c r="F41" s="63">
        <f t="shared" si="1"/>
        <v>0</v>
      </c>
      <c r="G41" s="63">
        <f t="shared" si="2"/>
        <v>0</v>
      </c>
    </row>
    <row r="42" spans="1:7" ht="14.45">
      <c r="A42" s="66" t="s">
        <v>119</v>
      </c>
      <c r="B42" s="66">
        <v>76</v>
      </c>
      <c r="C42" s="61">
        <v>1655.7</v>
      </c>
      <c r="D42" s="67">
        <v>796.05</v>
      </c>
      <c r="E42" s="63">
        <f t="shared" si="0"/>
        <v>0</v>
      </c>
      <c r="F42" s="63">
        <f t="shared" si="1"/>
        <v>0</v>
      </c>
      <c r="G42" s="63">
        <f t="shared" si="2"/>
        <v>0</v>
      </c>
    </row>
    <row r="43" spans="1:7" ht="14.45">
      <c r="A43" s="66" t="s">
        <v>120</v>
      </c>
      <c r="B43" s="66">
        <v>73</v>
      </c>
      <c r="C43" s="61">
        <v>1600</v>
      </c>
      <c r="D43" s="67">
        <v>752</v>
      </c>
      <c r="E43" s="63">
        <f t="shared" si="0"/>
        <v>0</v>
      </c>
      <c r="F43" s="63">
        <f t="shared" si="1"/>
        <v>0</v>
      </c>
      <c r="G43" s="63">
        <f t="shared" si="2"/>
        <v>0</v>
      </c>
    </row>
    <row r="44" spans="1:7" ht="14.45">
      <c r="A44" s="66" t="s">
        <v>121</v>
      </c>
      <c r="B44" s="66">
        <v>71</v>
      </c>
      <c r="C44" s="61">
        <v>1445.4</v>
      </c>
      <c r="D44" s="67">
        <v>679.33799999999997</v>
      </c>
      <c r="E44" s="63">
        <f t="shared" si="0"/>
        <v>0</v>
      </c>
      <c r="F44" s="63">
        <f t="shared" si="1"/>
        <v>0</v>
      </c>
      <c r="G44" s="63">
        <f t="shared" si="2"/>
        <v>0</v>
      </c>
    </row>
    <row r="45" spans="1:7" ht="14.45">
      <c r="A45" s="66" t="s">
        <v>122</v>
      </c>
      <c r="B45" s="66">
        <v>70</v>
      </c>
      <c r="C45" s="61">
        <v>1547</v>
      </c>
      <c r="D45" s="67">
        <v>727.09</v>
      </c>
      <c r="E45" s="63">
        <f t="shared" si="0"/>
        <v>0</v>
      </c>
      <c r="F45" s="63">
        <f t="shared" si="1"/>
        <v>0</v>
      </c>
      <c r="G45" s="63">
        <f t="shared" si="2"/>
        <v>0</v>
      </c>
    </row>
    <row r="46" spans="1:7" ht="14.45">
      <c r="A46" s="66" t="s">
        <v>123</v>
      </c>
      <c r="B46" s="66">
        <v>39</v>
      </c>
      <c r="C46" s="61">
        <v>1285</v>
      </c>
      <c r="D46" s="67">
        <v>603.95000000000005</v>
      </c>
      <c r="E46" s="63">
        <f t="shared" si="0"/>
        <v>0</v>
      </c>
      <c r="F46" s="63">
        <f t="shared" si="1"/>
        <v>0</v>
      </c>
      <c r="G46" s="63">
        <f t="shared" si="2"/>
        <v>0</v>
      </c>
    </row>
    <row r="47" spans="1:7" ht="14.45">
      <c r="A47" s="66" t="s">
        <v>124</v>
      </c>
      <c r="B47" s="66">
        <v>36</v>
      </c>
      <c r="C47" s="61">
        <v>1020</v>
      </c>
      <c r="D47" s="67">
        <v>479.40000000000003</v>
      </c>
      <c r="E47" s="63">
        <f t="shared" si="0"/>
        <v>0</v>
      </c>
      <c r="F47" s="63">
        <f t="shared" si="1"/>
        <v>0</v>
      </c>
      <c r="G47" s="63">
        <f t="shared" si="2"/>
        <v>0</v>
      </c>
    </row>
    <row r="48" spans="1:7" ht="14.45">
      <c r="A48" s="66" t="s">
        <v>125</v>
      </c>
      <c r="B48" s="66">
        <v>60</v>
      </c>
      <c r="C48" s="61">
        <v>1330</v>
      </c>
      <c r="D48" s="67">
        <v>625.1</v>
      </c>
      <c r="E48" s="63">
        <f t="shared" si="0"/>
        <v>0</v>
      </c>
      <c r="F48" s="63">
        <f t="shared" si="1"/>
        <v>0</v>
      </c>
      <c r="G48" s="63">
        <f t="shared" si="2"/>
        <v>0</v>
      </c>
    </row>
    <row r="49" spans="1:7" ht="14.45">
      <c r="A49" s="66" t="s">
        <v>126</v>
      </c>
      <c r="B49" s="66">
        <v>74</v>
      </c>
      <c r="C49" s="61">
        <v>1092</v>
      </c>
      <c r="D49" s="67">
        <v>690</v>
      </c>
      <c r="E49" s="63">
        <f t="shared" si="0"/>
        <v>0</v>
      </c>
      <c r="F49" s="63">
        <f t="shared" si="1"/>
        <v>0</v>
      </c>
      <c r="G49" s="63">
        <f t="shared" si="2"/>
        <v>0</v>
      </c>
    </row>
    <row r="50" spans="1:7" ht="14.45">
      <c r="A50" s="66" t="s">
        <v>127</v>
      </c>
      <c r="B50" s="66">
        <v>16</v>
      </c>
      <c r="C50" s="61">
        <v>268</v>
      </c>
      <c r="D50" s="67">
        <v>161</v>
      </c>
      <c r="E50" s="63">
        <f t="shared" si="0"/>
        <v>0</v>
      </c>
      <c r="F50" s="63">
        <f t="shared" si="1"/>
        <v>0</v>
      </c>
      <c r="G50" s="63">
        <f t="shared" si="2"/>
        <v>0</v>
      </c>
    </row>
  </sheetData>
  <mergeCells count="16">
    <mergeCell ref="C1:E1"/>
    <mergeCell ref="G1:I1"/>
    <mergeCell ref="C2:E2"/>
    <mergeCell ref="G2:I2"/>
    <mergeCell ref="C3:E3"/>
    <mergeCell ref="G3:I3"/>
    <mergeCell ref="G5:J5"/>
    <mergeCell ref="C6:E6"/>
    <mergeCell ref="G6:J6"/>
    <mergeCell ref="C7:E7"/>
    <mergeCell ref="G7:J7"/>
    <mergeCell ref="A12:A14"/>
    <mergeCell ref="B12:B14"/>
    <mergeCell ref="C12:C14"/>
    <mergeCell ref="D12:D14"/>
    <mergeCell ref="C5:E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025f542-532e-4716-841d-66fb14af7e80">
      <Terms xmlns="http://schemas.microsoft.com/office/infopath/2007/PartnerControls"/>
    </lcf76f155ced4ddcb4097134ff3c332f>
    <_Flow_SignoffStatus xmlns="9025f542-532e-4716-841d-66fb14af7e80" xsi:nil="true"/>
    <TaxCatchAll xmlns="adb85b9c-e49c-4b14-ad04-47f2cd24904d" xsi:nil="true"/>
    <SharedWithUsers xmlns="adb85b9c-e49c-4b14-ad04-47f2cd24904d">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A6FA7ED4FBC1A4587ABA20160BF7717" ma:contentTypeVersion="16" ma:contentTypeDescription="Crée un document." ma:contentTypeScope="" ma:versionID="1ec8b470bed629f229801d2866cd59aa">
  <xsd:schema xmlns:xsd="http://www.w3.org/2001/XMLSchema" xmlns:xs="http://www.w3.org/2001/XMLSchema" xmlns:p="http://schemas.microsoft.com/office/2006/metadata/properties" xmlns:ns2="9025f542-532e-4716-841d-66fb14af7e80" xmlns:ns3="adb85b9c-e49c-4b14-ad04-47f2cd24904d" targetNamespace="http://schemas.microsoft.com/office/2006/metadata/properties" ma:root="true" ma:fieldsID="2ba20fb0e81e7962cd07d3f4b3373b81" ns2:_="" ns3:_="">
    <xsd:import namespace="9025f542-532e-4716-841d-66fb14af7e80"/>
    <xsd:import namespace="adb85b9c-e49c-4b14-ad04-47f2cd24904d"/>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3:SharedWithUsers" minOccurs="0"/>
                <xsd:element ref="ns3:SharedWithDetails" minOccurs="0"/>
                <xsd:element ref="ns2:MediaServiceObjectDetectorVersions" minOccurs="0"/>
                <xsd:element ref="ns2:MediaServiceLocation"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25f542-532e-4716-841d-66fb14af7e8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_Flow_SignoffStatus" ma:index="23" nillable="true" ma:displayName="État de validation" ma:internalName="_x0024_Resources_x003a_core_x002c_Signoff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db85b9c-e49c-4b14-ad04-47f2cd24904d"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47d9439-5286-4cb2-b9ef-638fe110504a}" ma:internalName="TaxCatchAll" ma:showField="CatchAllData" ma:web="adb85b9c-e49c-4b14-ad04-47f2cd24904d">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CA19BE-B0E5-4AF1-9B10-31582885AFD0}"/>
</file>

<file path=customXml/itemProps2.xml><?xml version="1.0" encoding="utf-8"?>
<ds:datastoreItem xmlns:ds="http://schemas.openxmlformats.org/officeDocument/2006/customXml" ds:itemID="{F47E8DAC-27EE-4385-87D4-0689BA82AA7D}"/>
</file>

<file path=customXml/itemProps3.xml><?xml version="1.0" encoding="utf-8"?>
<ds:datastoreItem xmlns:ds="http://schemas.openxmlformats.org/officeDocument/2006/customXml" ds:itemID="{4D47BCC1-CC0D-4B1A-A189-4049C3F20900}"/>
</file>

<file path=docProps/app.xml><?xml version="1.0" encoding="utf-8"?>
<Properties xmlns="http://schemas.openxmlformats.org/officeDocument/2006/extended-properties" xmlns:vt="http://schemas.openxmlformats.org/officeDocument/2006/docPropsVTypes">
  <Application>Microsoft Excel Online</Application>
  <Manager/>
  <Company>Pole Emploi</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myriam mourlanne</dc:creator>
  <cp:keywords/>
  <dc:description/>
  <cp:lastModifiedBy>CANCES Sandrine</cp:lastModifiedBy>
  <cp:revision/>
  <dcterms:created xsi:type="dcterms:W3CDTF">2014-09-10T09:26:15Z</dcterms:created>
  <dcterms:modified xsi:type="dcterms:W3CDTF">2025-08-22T14:30:20Z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0x0101002A6FA7ED4FBC1A4587ABA20160BF7717</vt:lpwstr>
  </property>
  <property fmtid="{D5CDD505-2E9C-101B-9397-08002B2CF9AE}" pid="3" name="Order">
    <vt:r8>2215600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y fmtid="{D5CDD505-2E9C-101B-9397-08002B2CF9AE}" pid="11" name="_SourceUrl">
    <vt:lpwstr/>
  </property>
  <property fmtid="{D5CDD505-2E9C-101B-9397-08002B2CF9AE}" pid="12" name="_SharedFileIndex">
    <vt:lpwstr/>
  </property>
</Properties>
</file>